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9210" activeTab="3"/>
  </bookViews>
  <sheets>
    <sheet name="总表" sheetId="1" r:id="rId1"/>
    <sheet name="方案（男生）" sheetId="2" r:id="rId2"/>
    <sheet name="Sheet1" sheetId="3" state="hidden" r:id="rId3"/>
    <sheet name="方案（女生）" sheetId="4" r:id="rId4"/>
    <sheet name="明细" sheetId="5" r:id="rId5"/>
  </sheets>
  <definedNames>
    <definedName name="_xlnm.Print_Area" localSheetId="1">'方案（男生）'!$A$1:$L$40</definedName>
    <definedName name="_xlnm.Print_Area" localSheetId="3">'方案（女生）'!$A$1:$R$40</definedName>
  </definedNames>
  <calcPr fullCalcOnLoad="1"/>
</workbook>
</file>

<file path=xl/sharedStrings.xml><?xml version="1.0" encoding="utf-8"?>
<sst xmlns="http://schemas.openxmlformats.org/spreadsheetml/2006/main" count="480" uniqueCount="278">
  <si>
    <t>学院</t>
  </si>
  <si>
    <t>性别</t>
  </si>
  <si>
    <t>人文学院</t>
  </si>
  <si>
    <t>公共管理学院</t>
  </si>
  <si>
    <t>留学生院</t>
  </si>
  <si>
    <t>民族研究院</t>
  </si>
  <si>
    <t>生命科学学院</t>
  </si>
  <si>
    <t>化学科学与工程学院</t>
  </si>
  <si>
    <t>合计</t>
  </si>
  <si>
    <t>高中生</t>
  </si>
  <si>
    <t>女</t>
  </si>
  <si>
    <t>原住</t>
  </si>
  <si>
    <t>搬迁</t>
  </si>
  <si>
    <t>女生合计</t>
  </si>
  <si>
    <t>安排后剩余空床位</t>
  </si>
  <si>
    <t>研二理科</t>
  </si>
  <si>
    <t>自考生</t>
  </si>
  <si>
    <t>MBA、MPA长期</t>
  </si>
  <si>
    <t>女</t>
  </si>
  <si>
    <t>原住</t>
  </si>
  <si>
    <t>备注</t>
  </si>
  <si>
    <t>人文学院</t>
  </si>
  <si>
    <t>民族与社会学院</t>
  </si>
  <si>
    <t>国际学院</t>
  </si>
  <si>
    <t>留学生院</t>
  </si>
  <si>
    <t>职继学院</t>
  </si>
  <si>
    <t>艺术学院</t>
  </si>
  <si>
    <t>国际河流与生态</t>
  </si>
  <si>
    <t>民族研究院</t>
  </si>
  <si>
    <t>发展院</t>
  </si>
  <si>
    <t>高教院</t>
  </si>
  <si>
    <t>国关院</t>
  </si>
  <si>
    <t>文产院</t>
  </si>
  <si>
    <t>古生物实验室</t>
  </si>
  <si>
    <t>网络中心</t>
  </si>
  <si>
    <t>硕士</t>
  </si>
  <si>
    <t>毕业</t>
  </si>
  <si>
    <t>非毕业</t>
  </si>
  <si>
    <t>男</t>
  </si>
  <si>
    <t>女</t>
  </si>
  <si>
    <t>学院</t>
  </si>
  <si>
    <t>性别</t>
  </si>
  <si>
    <t>备注</t>
  </si>
  <si>
    <r>
      <t xml:space="preserve">鼎鑫2、3、4、5幢                   2215床                            </t>
    </r>
    <r>
      <rPr>
        <sz val="8"/>
        <rFont val="宋体"/>
        <family val="0"/>
      </rPr>
      <t>公寓4人间</t>
    </r>
  </si>
  <si>
    <t>合计</t>
  </si>
  <si>
    <t>人文学院</t>
  </si>
  <si>
    <t>男</t>
  </si>
  <si>
    <t>搬迁</t>
  </si>
  <si>
    <t>男</t>
  </si>
  <si>
    <t>留学生院</t>
  </si>
  <si>
    <t>民族研究院</t>
  </si>
  <si>
    <t>原住</t>
  </si>
  <si>
    <t>高中生</t>
  </si>
  <si>
    <t>男生合计</t>
  </si>
  <si>
    <t>安排后剩余空床位</t>
  </si>
  <si>
    <t>鼎鑫7幢  216床</t>
  </si>
  <si>
    <t>硕士生数据</t>
  </si>
  <si>
    <t>原住244</t>
  </si>
  <si>
    <t>原住  739</t>
  </si>
  <si>
    <t>本科 非毕  业生307</t>
  </si>
  <si>
    <t>硕士老生527</t>
  </si>
  <si>
    <t>原住126</t>
  </si>
  <si>
    <t>硕士老生717</t>
  </si>
  <si>
    <t>硕士毕业93</t>
  </si>
  <si>
    <t>本科959</t>
  </si>
  <si>
    <t>毕业288</t>
  </si>
  <si>
    <t>非毕  业370</t>
  </si>
  <si>
    <r>
      <rPr>
        <sz val="11"/>
        <rFont val="宋体"/>
        <family val="0"/>
      </rPr>
      <t xml:space="preserve">东二院一幢           948床               </t>
    </r>
    <r>
      <rPr>
        <sz val="8"/>
        <rFont val="宋体"/>
        <family val="0"/>
      </rPr>
      <t>普通宿舍6人间</t>
    </r>
  </si>
  <si>
    <t>新生85% 预留290</t>
  </si>
  <si>
    <t>老生775</t>
  </si>
  <si>
    <t>原住87</t>
  </si>
  <si>
    <t>其他学生</t>
  </si>
  <si>
    <t>本科</t>
  </si>
  <si>
    <t>硕士</t>
  </si>
  <si>
    <t>博士</t>
  </si>
  <si>
    <t>高中</t>
  </si>
  <si>
    <t>呈贡搬迁学生</t>
  </si>
  <si>
    <t>合计</t>
  </si>
  <si>
    <t>博士生（含新生）</t>
  </si>
  <si>
    <t>研二理科硕士</t>
  </si>
  <si>
    <t>本科</t>
  </si>
  <si>
    <t>硕士</t>
  </si>
  <si>
    <t>博士</t>
  </si>
  <si>
    <t>合计</t>
  </si>
  <si>
    <t>高中</t>
  </si>
  <si>
    <t>呈贡搬迁学生</t>
  </si>
  <si>
    <t>学生统计</t>
  </si>
  <si>
    <t>学生统计</t>
  </si>
  <si>
    <t>合计</t>
  </si>
  <si>
    <r>
      <rPr>
        <sz val="11"/>
        <rFont val="宋体"/>
        <family val="0"/>
      </rPr>
      <t xml:space="preserve">东二院2幢 998床              </t>
    </r>
    <r>
      <rPr>
        <sz val="7"/>
        <rFont val="宋体"/>
        <family val="0"/>
      </rPr>
      <t>普通宿舍6人间</t>
    </r>
  </si>
  <si>
    <r>
      <rPr>
        <sz val="11"/>
        <rFont val="宋体"/>
        <family val="0"/>
      </rPr>
      <t xml:space="preserve">东二院3幢 986床           </t>
    </r>
    <r>
      <rPr>
        <sz val="7"/>
        <rFont val="宋体"/>
        <family val="0"/>
      </rPr>
      <t>普通宿舍6人间</t>
    </r>
  </si>
  <si>
    <r>
      <t xml:space="preserve">冶金公寓          1488床                 </t>
    </r>
    <r>
      <rPr>
        <sz val="7"/>
        <rFont val="宋体"/>
        <family val="0"/>
      </rPr>
      <t>（公寓4人间）</t>
    </r>
  </si>
  <si>
    <r>
      <t xml:space="preserve">校本部11幢   724床          </t>
    </r>
    <r>
      <rPr>
        <sz val="7"/>
        <rFont val="宋体"/>
        <family val="0"/>
      </rPr>
      <t>（公寓4人间）</t>
    </r>
  </si>
  <si>
    <t>本科977</t>
  </si>
  <si>
    <t>新生85% 预留202</t>
  </si>
  <si>
    <r>
      <t>博士生</t>
    </r>
    <r>
      <rPr>
        <sz val="9"/>
        <rFont val="宋体"/>
        <family val="0"/>
      </rPr>
      <t>（含新生）</t>
    </r>
  </si>
  <si>
    <r>
      <t>2</t>
    </r>
    <r>
      <rPr>
        <sz val="11"/>
        <rFont val="宋体"/>
        <family val="0"/>
      </rPr>
      <t>、原住冶金公寓博士女生</t>
    </r>
    <r>
      <rPr>
        <sz val="11"/>
        <rFont val="Tahoma"/>
        <family val="2"/>
      </rPr>
      <t>38</t>
    </r>
    <r>
      <rPr>
        <sz val="11"/>
        <rFont val="宋体"/>
        <family val="0"/>
      </rPr>
      <t>人调至校本部</t>
    </r>
    <r>
      <rPr>
        <sz val="11"/>
        <rFont val="Tahoma"/>
        <family val="2"/>
      </rPr>
      <t>11</t>
    </r>
    <r>
      <rPr>
        <sz val="11"/>
        <rFont val="宋体"/>
        <family val="0"/>
      </rPr>
      <t>幢集中住宿，安排后校本部</t>
    </r>
    <r>
      <rPr>
        <sz val="11"/>
        <rFont val="Tahoma"/>
        <family val="2"/>
      </rPr>
      <t>11</t>
    </r>
    <r>
      <rPr>
        <sz val="11"/>
        <rFont val="宋体"/>
        <family val="0"/>
      </rPr>
      <t>幢空</t>
    </r>
    <r>
      <rPr>
        <sz val="11"/>
        <rFont val="Tahoma"/>
        <family val="2"/>
      </rPr>
      <t>127</t>
    </r>
    <r>
      <rPr>
        <sz val="11"/>
        <rFont val="宋体"/>
        <family val="0"/>
      </rPr>
      <t>床。</t>
    </r>
  </si>
  <si>
    <r>
      <t>MBA</t>
    </r>
    <r>
      <rPr>
        <sz val="11"/>
        <rFont val="宋体"/>
        <family val="0"/>
      </rPr>
      <t>、</t>
    </r>
    <r>
      <rPr>
        <sz val="11"/>
        <rFont val="Tahoma"/>
        <family val="2"/>
      </rPr>
      <t>MPA</t>
    </r>
    <r>
      <rPr>
        <sz val="11"/>
        <rFont val="宋体"/>
        <family val="0"/>
      </rPr>
      <t>长期</t>
    </r>
  </si>
  <si>
    <r>
      <t>2</t>
    </r>
    <r>
      <rPr>
        <sz val="11"/>
        <rFont val="宋体"/>
        <family val="0"/>
      </rPr>
      <t>、原住鼎鑫</t>
    </r>
    <r>
      <rPr>
        <sz val="11"/>
        <rFont val="Tahoma"/>
        <family val="2"/>
      </rPr>
      <t>7</t>
    </r>
    <r>
      <rPr>
        <sz val="11"/>
        <rFont val="宋体"/>
        <family val="0"/>
      </rPr>
      <t>幢博士男生</t>
    </r>
    <r>
      <rPr>
        <sz val="11"/>
        <rFont val="Tahoma"/>
        <family val="2"/>
      </rPr>
      <t>39</t>
    </r>
    <r>
      <rPr>
        <sz val="11"/>
        <rFont val="宋体"/>
        <family val="0"/>
      </rPr>
      <t>人</t>
    </r>
    <r>
      <rPr>
        <sz val="11"/>
        <rFont val="宋体"/>
        <family val="0"/>
      </rPr>
      <t>调至鼎鑫</t>
    </r>
    <r>
      <rPr>
        <sz val="11"/>
        <rFont val="Tahoma"/>
        <family val="2"/>
      </rPr>
      <t>2</t>
    </r>
    <r>
      <rPr>
        <sz val="11"/>
        <rFont val="宋体"/>
        <family val="0"/>
      </rPr>
      <t>幢集中住宿，安排后鼎鑫</t>
    </r>
    <r>
      <rPr>
        <sz val="11"/>
        <rFont val="Tahoma"/>
        <family val="2"/>
      </rPr>
      <t>2</t>
    </r>
    <r>
      <rPr>
        <sz val="11"/>
        <rFont val="宋体"/>
        <family val="0"/>
      </rPr>
      <t>、</t>
    </r>
    <r>
      <rPr>
        <sz val="11"/>
        <rFont val="Tahoma"/>
        <family val="2"/>
      </rPr>
      <t>3</t>
    </r>
    <r>
      <rPr>
        <sz val="11"/>
        <rFont val="宋体"/>
        <family val="0"/>
      </rPr>
      <t>、</t>
    </r>
    <r>
      <rPr>
        <sz val="11"/>
        <rFont val="Tahoma"/>
        <family val="2"/>
      </rPr>
      <t>4</t>
    </r>
    <r>
      <rPr>
        <sz val="11"/>
        <rFont val="宋体"/>
        <family val="0"/>
      </rPr>
      <t>、</t>
    </r>
    <r>
      <rPr>
        <sz val="11"/>
        <rFont val="Tahoma"/>
        <family val="2"/>
      </rPr>
      <t>5</t>
    </r>
    <r>
      <rPr>
        <sz val="11"/>
        <rFont val="宋体"/>
        <family val="0"/>
      </rPr>
      <t>幢空</t>
    </r>
    <r>
      <rPr>
        <sz val="11"/>
        <rFont val="Tahoma"/>
        <family val="2"/>
      </rPr>
      <t>155</t>
    </r>
    <r>
      <rPr>
        <sz val="11"/>
        <rFont val="宋体"/>
        <family val="0"/>
      </rPr>
      <t>床。</t>
    </r>
  </si>
  <si>
    <t>2015级新生</t>
  </si>
  <si>
    <t>2015级新生</t>
  </si>
  <si>
    <t>原住东陆学生</t>
  </si>
  <si>
    <t>原住东陆学生</t>
  </si>
  <si>
    <t>备注</t>
  </si>
  <si>
    <t>备注</t>
  </si>
  <si>
    <r>
      <t xml:space="preserve">北院6幢          454床         </t>
    </r>
    <r>
      <rPr>
        <sz val="7"/>
        <rFont val="宋体"/>
        <family val="0"/>
      </rPr>
      <t>普通宿舍4人间</t>
    </r>
  </si>
  <si>
    <t>拟安排学生人数</t>
  </si>
  <si>
    <t>其他学生</t>
  </si>
  <si>
    <t>其他学生</t>
  </si>
  <si>
    <r>
      <rPr>
        <sz val="11"/>
        <rFont val="宋体"/>
        <family val="0"/>
      </rPr>
      <t>说明：</t>
    </r>
    <r>
      <rPr>
        <sz val="11"/>
        <rFont val="Tahoma"/>
        <family val="2"/>
      </rPr>
      <t>1</t>
    </r>
    <r>
      <rPr>
        <sz val="11"/>
        <rFont val="宋体"/>
        <family val="0"/>
      </rPr>
      <t>、实际安排男生</t>
    </r>
    <r>
      <rPr>
        <sz val="11"/>
        <rFont val="Tahoma"/>
        <family val="2"/>
      </rPr>
      <t>2894</t>
    </r>
    <r>
      <rPr>
        <sz val="11"/>
        <rFont val="宋体"/>
        <family val="0"/>
      </rPr>
      <t>人：其中本科</t>
    </r>
    <r>
      <rPr>
        <sz val="11"/>
        <rFont val="Tahoma"/>
        <family val="2"/>
      </rPr>
      <t>1276</t>
    </r>
    <r>
      <rPr>
        <sz val="11"/>
        <rFont val="宋体"/>
        <family val="0"/>
      </rPr>
      <t>人，硕士</t>
    </r>
    <r>
      <rPr>
        <sz val="11"/>
        <rFont val="Tahoma"/>
        <family val="2"/>
      </rPr>
      <t>1232</t>
    </r>
    <r>
      <rPr>
        <sz val="11"/>
        <rFont val="宋体"/>
        <family val="0"/>
      </rPr>
      <t>人，</t>
    </r>
    <r>
      <rPr>
        <sz val="11"/>
        <rFont val="Tahoma"/>
        <family val="2"/>
      </rPr>
      <t>MBA</t>
    </r>
    <r>
      <rPr>
        <sz val="11"/>
        <rFont val="宋体"/>
        <family val="0"/>
      </rPr>
      <t>、</t>
    </r>
    <r>
      <rPr>
        <sz val="11"/>
        <rFont val="Tahoma"/>
        <family val="2"/>
      </rPr>
      <t>MPA</t>
    </r>
    <r>
      <rPr>
        <sz val="11"/>
        <rFont val="宋体"/>
        <family val="0"/>
      </rPr>
      <t>长期</t>
    </r>
    <r>
      <rPr>
        <sz val="11"/>
        <rFont val="Tahoma"/>
        <family val="2"/>
      </rPr>
      <t>30</t>
    </r>
    <r>
      <rPr>
        <sz val="11"/>
        <rFont val="宋体"/>
        <family val="0"/>
      </rPr>
      <t>人，博士</t>
    </r>
    <r>
      <rPr>
        <sz val="11"/>
        <rFont val="Tahoma"/>
        <family val="2"/>
      </rPr>
      <t>200</t>
    </r>
    <r>
      <rPr>
        <sz val="11"/>
        <rFont val="宋体"/>
        <family val="0"/>
      </rPr>
      <t>人</t>
    </r>
    <r>
      <rPr>
        <sz val="11"/>
        <rFont val="宋体"/>
        <family val="0"/>
      </rPr>
      <t>，</t>
    </r>
  </si>
  <si>
    <r>
      <rPr>
        <sz val="11"/>
        <rFont val="宋体"/>
        <family val="0"/>
      </rPr>
      <t>高中</t>
    </r>
    <r>
      <rPr>
        <sz val="11"/>
        <rFont val="Tahoma"/>
        <family val="2"/>
      </rPr>
      <t>38</t>
    </r>
    <r>
      <rPr>
        <sz val="11"/>
        <rFont val="宋体"/>
        <family val="0"/>
      </rPr>
      <t>人，其他</t>
    </r>
    <r>
      <rPr>
        <sz val="11"/>
        <rFont val="Tahoma"/>
        <family val="2"/>
      </rPr>
      <t>118</t>
    </r>
    <r>
      <rPr>
        <sz val="11"/>
        <rFont val="宋体"/>
        <family val="0"/>
      </rPr>
      <t>人。</t>
    </r>
  </si>
  <si>
    <t>本科834</t>
  </si>
  <si>
    <r>
      <rPr>
        <sz val="9"/>
        <rFont val="宋体"/>
        <family val="0"/>
      </rPr>
      <t>博士含</t>
    </r>
    <r>
      <rPr>
        <sz val="9"/>
        <rFont val="Tahoma"/>
        <family val="2"/>
      </rPr>
      <t>2015</t>
    </r>
    <r>
      <rPr>
        <sz val="9"/>
        <rFont val="宋体"/>
        <family val="0"/>
      </rPr>
      <t>级新生，已按</t>
    </r>
    <r>
      <rPr>
        <sz val="9"/>
        <rFont val="Tahoma"/>
        <family val="2"/>
      </rPr>
      <t>2</t>
    </r>
    <r>
      <rPr>
        <sz val="9"/>
        <rFont val="宋体"/>
        <family val="0"/>
      </rPr>
      <t>床</t>
    </r>
    <r>
      <rPr>
        <sz val="9"/>
        <rFont val="Tahoma"/>
        <family val="2"/>
      </rPr>
      <t>/</t>
    </r>
    <r>
      <rPr>
        <sz val="9"/>
        <rFont val="宋体"/>
        <family val="0"/>
      </rPr>
      <t>人折算</t>
    </r>
  </si>
  <si>
    <t>博士含2015级新生，已按2床/人折算</t>
  </si>
  <si>
    <r>
      <rPr>
        <sz val="11"/>
        <rFont val="宋体"/>
        <family val="0"/>
      </rPr>
      <t>说明：</t>
    </r>
    <r>
      <rPr>
        <sz val="11"/>
        <rFont val="Tahoma"/>
        <family val="2"/>
      </rPr>
      <t>1</t>
    </r>
    <r>
      <rPr>
        <sz val="11"/>
        <rFont val="宋体"/>
        <family val="0"/>
      </rPr>
      <t>、实际安排女生</t>
    </r>
    <r>
      <rPr>
        <sz val="11"/>
        <rFont val="Tahoma"/>
        <family val="2"/>
      </rPr>
      <t>4665</t>
    </r>
    <r>
      <rPr>
        <sz val="11"/>
        <rFont val="宋体"/>
        <family val="0"/>
      </rPr>
      <t>人：其中本科</t>
    </r>
    <r>
      <rPr>
        <sz val="11"/>
        <rFont val="Tahoma"/>
        <family val="2"/>
      </rPr>
      <t>2291</t>
    </r>
    <r>
      <rPr>
        <sz val="11"/>
        <rFont val="宋体"/>
        <family val="0"/>
      </rPr>
      <t>人，硕士</t>
    </r>
    <r>
      <rPr>
        <sz val="11"/>
        <rFont val="Tahoma"/>
        <family val="2"/>
      </rPr>
      <t>2017</t>
    </r>
    <r>
      <rPr>
        <sz val="11"/>
        <rFont val="宋体"/>
        <family val="0"/>
      </rPr>
      <t>人，博士</t>
    </r>
    <r>
      <rPr>
        <sz val="11"/>
        <rFont val="Tahoma"/>
        <family val="2"/>
      </rPr>
      <t>126</t>
    </r>
    <r>
      <rPr>
        <sz val="11"/>
        <rFont val="宋体"/>
        <family val="0"/>
      </rPr>
      <t>人，高中</t>
    </r>
    <r>
      <rPr>
        <sz val="11"/>
        <rFont val="Tahoma"/>
        <family val="2"/>
      </rPr>
      <t>87</t>
    </r>
    <r>
      <rPr>
        <sz val="11"/>
        <rFont val="宋体"/>
        <family val="0"/>
      </rPr>
      <t>人，其他</t>
    </r>
    <r>
      <rPr>
        <sz val="11"/>
        <rFont val="Tahoma"/>
        <family val="2"/>
      </rPr>
      <t>120</t>
    </r>
    <r>
      <rPr>
        <sz val="11"/>
        <rFont val="宋体"/>
        <family val="0"/>
      </rPr>
      <t>人。</t>
    </r>
  </si>
  <si>
    <t>老生669</t>
  </si>
  <si>
    <t>本科毕业355</t>
  </si>
  <si>
    <t>新生90%预留176</t>
  </si>
  <si>
    <t>硕士新生90%预留352</t>
  </si>
  <si>
    <t>本科 新生90%预留135</t>
  </si>
  <si>
    <t>硕士老生208</t>
  </si>
  <si>
    <t>硕士新生90% 预留195</t>
  </si>
  <si>
    <t>原住194</t>
  </si>
  <si>
    <t>硕士新生90% 预留516</t>
  </si>
  <si>
    <t>艺术与设计学院</t>
  </si>
  <si>
    <t>国际河流与生态安全研究院</t>
  </si>
  <si>
    <t>发展研究院</t>
  </si>
  <si>
    <t>高等教育研究院</t>
  </si>
  <si>
    <t>国际关系研究院</t>
  </si>
  <si>
    <t>文化产业研究院</t>
  </si>
  <si>
    <t>网络与信息中心</t>
  </si>
  <si>
    <t>云南省古生物研究重点实验室</t>
  </si>
  <si>
    <t>国际学院</t>
  </si>
  <si>
    <t>职业与继续教育学院</t>
  </si>
  <si>
    <r>
      <t>2015-2016</t>
    </r>
    <r>
      <rPr>
        <sz val="18"/>
        <rFont val="宋体"/>
        <family val="0"/>
      </rPr>
      <t>学年</t>
    </r>
    <r>
      <rPr>
        <sz val="18"/>
        <rFont val="宋体"/>
        <family val="0"/>
      </rPr>
      <t>东陆校区学生住宿安排方案（男生）</t>
    </r>
  </si>
  <si>
    <r>
      <t>2015-2016</t>
    </r>
    <r>
      <rPr>
        <sz val="18"/>
        <rFont val="宋体"/>
        <family val="0"/>
      </rPr>
      <t>学年东陆校区学生住宿安排方案（女生）</t>
    </r>
  </si>
  <si>
    <r>
      <t>3</t>
    </r>
    <r>
      <rPr>
        <sz val="11"/>
        <rFont val="宋体"/>
        <family val="0"/>
      </rPr>
      <t>、自考女生</t>
    </r>
    <r>
      <rPr>
        <sz val="11"/>
        <rFont val="Tahoma"/>
        <family val="2"/>
      </rPr>
      <t>120</t>
    </r>
    <r>
      <rPr>
        <sz val="11"/>
        <rFont val="宋体"/>
        <family val="0"/>
      </rPr>
      <t>人调鼎鑫</t>
    </r>
    <r>
      <rPr>
        <sz val="11"/>
        <rFont val="Tahoma"/>
        <family val="2"/>
      </rPr>
      <t>7</t>
    </r>
    <r>
      <rPr>
        <sz val="11"/>
        <rFont val="宋体"/>
        <family val="0"/>
      </rPr>
      <t>幢住宿后，</t>
    </r>
    <r>
      <rPr>
        <sz val="11"/>
        <rFont val="Tahoma"/>
        <family val="2"/>
      </rPr>
      <t>7</t>
    </r>
    <r>
      <rPr>
        <sz val="11"/>
        <rFont val="宋体"/>
        <family val="0"/>
      </rPr>
      <t>幢空</t>
    </r>
    <r>
      <rPr>
        <sz val="11"/>
        <rFont val="Tahoma"/>
        <family val="2"/>
      </rPr>
      <t>3</t>
    </r>
    <r>
      <rPr>
        <sz val="11"/>
        <rFont val="宋体"/>
        <family val="0"/>
      </rPr>
      <t>床。</t>
    </r>
  </si>
  <si>
    <t>东陆校区学生住宿安排</t>
  </si>
  <si>
    <t>学院</t>
  </si>
  <si>
    <t>性别</t>
  </si>
  <si>
    <t>原住宿地（呈贡）</t>
  </si>
  <si>
    <t>调整后住宿地（东陆校区）</t>
  </si>
  <si>
    <t>本科</t>
  </si>
  <si>
    <t>硕士</t>
  </si>
  <si>
    <t>本科生</t>
  </si>
  <si>
    <t>硕士</t>
  </si>
  <si>
    <t>楼栋</t>
  </si>
  <si>
    <t>人数</t>
  </si>
  <si>
    <t>类型</t>
  </si>
  <si>
    <t>房间号</t>
  </si>
  <si>
    <t>床位数</t>
  </si>
  <si>
    <t>涉及房间数</t>
  </si>
  <si>
    <t>零星床位</t>
  </si>
  <si>
    <t>入住楼栋</t>
  </si>
  <si>
    <t>人文学院</t>
  </si>
  <si>
    <t>男</t>
  </si>
  <si>
    <t>东二院 1 幢</t>
  </si>
  <si>
    <t>500、501、502、503、504、505、506、507、508、509、510、511、512、513、514、515、516、517、518、519、520、521、522、523、524、525、526、527、528、529、530、531、532(4)</t>
  </si>
  <si>
    <t>532(4)</t>
  </si>
  <si>
    <t>鼎鑫3幢</t>
  </si>
  <si>
    <t>210（3）、212（2）、214（2）、225（3）、302（3）、307（1）、317（3）、320（3）、403（3）、407(3)、415（3）、418（2）、502（2）、521（2）、601（2）、606、607、608、609、610、611、612、613、614、615、616、617、618、619、620、621、622、623、701、714（1）</t>
  </si>
  <si>
    <t>210（3）、 212（2）、 214（2）、 225（3）、 302（3）、 307（1）、 317（3）、 320（3）、 403（3）、 407(3) 、  415（3）、  418（2）、 502（2）、 521（2）、 601（2）、714（1）</t>
  </si>
  <si>
    <t>女</t>
  </si>
  <si>
    <t>东二院   2  幢</t>
  </si>
  <si>
    <t>314、316、317、318、319、320、321、322、323、324、325、326（8）、327、328、329、330、331、332、333（8）、200（8）、201、202、203、204、205、206、207、208（8）、209、210、211、212、213、214、215、216、217、218、219、220、221、222、223、224、225、226（8）、227、228、229、230、231（1）</t>
  </si>
  <si>
    <t>231（1）</t>
  </si>
  <si>
    <t>冶金</t>
  </si>
  <si>
    <t>3001、3002、3003、3004、3005、3006、3007、3008、3009、3010、3011、3012、3013、3014、3015、3016、3017、3018、3019、3020、3021、3022、3023、3024、3025、3026、3028、3029、3030、3031、3032、3033、3034、3035、3036、3037、3038、3039、3040、3041、3042、3043、3044、3045、3046、3047、3048、3049、3050、3051、3052、3054、3055、4001、4002、4003、4004、4005、4006、4007、4008、4009、4010、4011、4012、4013、4015、4016、4017(3)</t>
  </si>
  <si>
    <t>4017（3）</t>
  </si>
  <si>
    <t>2016届毕业生</t>
  </si>
  <si>
    <t>北院 6 幢</t>
  </si>
  <si>
    <t>612、608、607、606、501、503、504、505、506、507、508、509、510、511、512、513、514、515、516、517、518、519、520、521、522、401、403、404、405、406、407、301、302（6）、303、304、305、306、307、308、309、310</t>
  </si>
  <si>
    <t>公共管理学院</t>
  </si>
  <si>
    <t>400、401、300、301、302、303、304、305、306、307、308、309、310、311、312、313、314、315、316、317、319、320、321、322、323、324、325、326、327、328、329、330、331、332、333、200、201、202、203、204、205、206、207、208、209、210、211、212、213、214、215、216、217、218（5）</t>
  </si>
  <si>
    <t>218（5）</t>
  </si>
  <si>
    <t>3-522（2）、201、202、206、207、215、217、220、221、222、223、301、304（1）、305、306、308、309、310、311、312、313、314、315、316、318、319、321、322、323、325</t>
  </si>
  <si>
    <t>522（2）、  304（1）</t>
  </si>
  <si>
    <t>500（8）、501、502、503、504、505、506、507、508（8）、509、510、511、512、513、514、515、516、517、518、519、520、521、522、523、524、525、526（8）、527、528、529、530、531、532、533（8）、433（8）、432、431、430、429、428、427、426（6）、425、424、423、422、421、420、419、418、417、416、415、414、413、412、411、410</t>
  </si>
  <si>
    <t>6022（1）、6023、6025、6026、6027、6028、6029、6030、6031、6032、6033、6034、6035、6036、6037、6038、6039、6040、6041、6042、6043、6044、6045、6046、6047、6048、6049、6050、6051、6052、6053、6054、6055、7001、7002、7003、7004、7005、7006、7007、7008、7009（1）</t>
  </si>
  <si>
    <t>6022（1）、7009（1）</t>
  </si>
  <si>
    <t>302（1）、311、312、313、314、315、316、317、318、319、320、321、322、201、203、204、205、206、207、208、209、210、211、212、213、214、215、216、217、218、219、220、221、222、106、107、108、109、110、111、112、113、114、115、116、117、118、119</t>
  </si>
  <si>
    <t>302（1）</t>
  </si>
  <si>
    <t>7幢</t>
  </si>
  <si>
    <t>701、702、703、704、706、707、708、709、710、711、601、602、603、604、605、606、607、608、609、610、611、501、502、503（1）</t>
  </si>
  <si>
    <t>503（1）</t>
  </si>
  <si>
    <t>国际学院</t>
  </si>
  <si>
    <t>鼎鑫  4幢</t>
  </si>
  <si>
    <t>309、310、311、312、313、314、315</t>
  </si>
  <si>
    <t>东二院   3 幢</t>
  </si>
  <si>
    <t>102、103、104、106、111、112、113、114、115、116、117</t>
  </si>
  <si>
    <t>留学生院</t>
  </si>
  <si>
    <t>鼎鑫5幢</t>
  </si>
  <si>
    <t>201、202（1）</t>
  </si>
  <si>
    <t>202（1）</t>
  </si>
  <si>
    <t>校本部11幢</t>
  </si>
  <si>
    <t>329（1）、404、405、414、415、416、417、418、419、420（2）</t>
  </si>
  <si>
    <t>329（1） 420（2）</t>
  </si>
  <si>
    <t>职业与继续教育学院</t>
  </si>
  <si>
    <t>316（1）、317、318、319、320、321、322、323、324、401、402、403、404、405、406、407、408、409、410</t>
  </si>
  <si>
    <t>316（1）</t>
  </si>
  <si>
    <t>204、205、206（1）</t>
  </si>
  <si>
    <t>206（1）</t>
  </si>
  <si>
    <t>402、403、404、405、406、407、408</t>
  </si>
  <si>
    <t>500（8）、501、502、503、504、505、506、507、508（8）、509、510、511、512、513、514、515、516、517、518、519、520、521、522、523、524、525、526（8）、527、528、529、530、531、532、533（8）、433（8）、432、431、430、429、428、427、426（7）、425</t>
  </si>
  <si>
    <t>426（7）</t>
  </si>
  <si>
    <t>432、433、434、435、329（2）</t>
  </si>
  <si>
    <t>329（2）</t>
  </si>
  <si>
    <t>艺术与设计学院</t>
  </si>
  <si>
    <t>423、424、425、501、502、503、504、505、506、507、509、510、513、514、515、516、517、518、519、520、521、522、523、524、525、601、602、603、604、605、606、607、608、609、610、611、612、613、614、615、616、617、618、619、620、621、622、623、624、625、701、702（2）</t>
  </si>
  <si>
    <t>702（2）</t>
  </si>
  <si>
    <t>鼎鑫2幢</t>
  </si>
  <si>
    <t>601、605、606、608、609、616、618、619、620（3）</t>
  </si>
  <si>
    <t>620（3）</t>
  </si>
  <si>
    <t>409（1）、410、411、412、413、414、415、416、417、418、419、420、421、422、423、424、425</t>
  </si>
  <si>
    <t>409（1）</t>
  </si>
  <si>
    <t>400（8）、401、402、403、404、405、406、407、408（8）、409、410、411、300（8）、301、302、303、304、305、306、307、308（8）、309、310、311、312、313、314、316、317、318、319、320、321、322、323、324、325、326（8）、327、328、329、330、331、332、333（8）、200（8）、201、202、203、204、205、206、207、208（6）、209、210、211、212、213、214、215、216、217、218、219、220、221、222、223、224、225</t>
  </si>
  <si>
    <t>1002、1003、1004、1005、1006、1007、1008、1009、1010、1011、1012、1013、1014、1016、1018、1019、1020（2）、1030（1）</t>
  </si>
  <si>
    <t>1020（2） 1030（1）</t>
  </si>
  <si>
    <t>国际河流与生态安全研究院</t>
  </si>
  <si>
    <t>701、702</t>
  </si>
  <si>
    <t>6017、6018</t>
  </si>
  <si>
    <t>民族研究院</t>
  </si>
  <si>
    <t>704、706、707、708、709、711、712（3）</t>
  </si>
  <si>
    <t>5001、5002、5003、5004、5005、5006、5007、5008、5009、5011、5012、5017</t>
  </si>
  <si>
    <t>发展研究院</t>
  </si>
  <si>
    <t>310（1）、314、315、316、317、318（1）、319（2）、401、402、403、404、405、406（2）、407、408、409、410（3）、411、413（3）、414、415、416（3）</t>
  </si>
  <si>
    <t>310（1）     318（1）、319（2）、406（2）、410（3）、413（3）、416（3）</t>
  </si>
  <si>
    <t>2018、2023、2025、2026、2027、2029、2032、2033、2034、2036、2037、2041、2042、2043、2044、2045、2046、2047、2048、2049、2050(2)</t>
  </si>
  <si>
    <t>2050(2)</t>
  </si>
  <si>
    <t>高等教育研究院</t>
  </si>
  <si>
    <t>503（3）</t>
  </si>
  <si>
    <t>509、510、511、512、513、514、515、516、517、521、522（3）</t>
  </si>
  <si>
    <t>522（3）</t>
  </si>
  <si>
    <t>国际关系研究院</t>
  </si>
  <si>
    <t>鼎鑫2、5幢</t>
  </si>
  <si>
    <t>5-207、209、210、212、213、214、216；2-421（1）</t>
  </si>
  <si>
    <t>2-421（1）</t>
  </si>
  <si>
    <t>5029、5030、5031、7054、7055、1035、1036</t>
  </si>
  <si>
    <t>文化产业研究院</t>
  </si>
  <si>
    <t>418、419</t>
  </si>
  <si>
    <t>325（2）、330、331、333、334、335、336（2）</t>
  </si>
  <si>
    <t>325（2）、336（2）</t>
  </si>
  <si>
    <t>云南省古生物研究重点实验室</t>
  </si>
  <si>
    <t>517（3）</t>
  </si>
  <si>
    <t>325（1）</t>
  </si>
  <si>
    <t>网络与信息中心</t>
  </si>
  <si>
    <t>5-501、504、505、506（3）</t>
  </si>
  <si>
    <t>506（3）</t>
  </si>
  <si>
    <t>529、530、531、532、533、534、535、536（2）</t>
  </si>
  <si>
    <t>536（2）</t>
  </si>
  <si>
    <t>生命科学学院</t>
  </si>
  <si>
    <t>3-205（1）、213（1）、218（1）、404（1）、503（2）、508（2）、510（1）、511（2）、513（3）、514（1）、425、501、504、512、515、516</t>
  </si>
  <si>
    <t>205（1）、213（1）、218（1）、404（1）、503（2）、508（2）、510（1）、511（2）、513（3）、514（1）</t>
  </si>
  <si>
    <t>522（1）、536（2）、537、538、631、632、633、634、635、636、637、638、717（2）、719、720、721</t>
  </si>
  <si>
    <t>522（1）、536（2）、717（2）</t>
  </si>
  <si>
    <t>化学科学与工程学院</t>
  </si>
  <si>
    <t>508（2）、509（2）、511、512、514、608、516、618（3）、714（3）、715</t>
  </si>
  <si>
    <t>508（2）、509（2）、618（3）、714（3）</t>
  </si>
  <si>
    <t>5051（3）、5052、6003、6006、6009、6010、6011、6012、6013、6014、6015、6016</t>
  </si>
  <si>
    <t>5051（3）</t>
  </si>
  <si>
    <t>合计</t>
  </si>
  <si>
    <t>呈贡搬迁学生</t>
  </si>
  <si>
    <r>
      <t>2015</t>
    </r>
    <r>
      <rPr>
        <sz val="11"/>
        <color indexed="8"/>
        <rFont val="宋体"/>
        <family val="0"/>
      </rPr>
      <t>级新生</t>
    </r>
  </si>
  <si>
    <t>原住东陆学生</t>
  </si>
  <si>
    <t>合计</t>
  </si>
  <si>
    <t>备注</t>
  </si>
  <si>
    <t>男</t>
  </si>
  <si>
    <t>女</t>
  </si>
  <si>
    <t>统计</t>
  </si>
  <si>
    <t>本科</t>
  </si>
  <si>
    <r>
      <t>博士含</t>
    </r>
    <r>
      <rPr>
        <sz val="11"/>
        <color theme="1"/>
        <rFont val="Tahoma"/>
        <family val="2"/>
      </rPr>
      <t>2015</t>
    </r>
    <r>
      <rPr>
        <sz val="11"/>
        <color indexed="8"/>
        <rFont val="宋体"/>
        <family val="0"/>
      </rPr>
      <t>级新生，已按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床</t>
    </r>
    <r>
      <rPr>
        <sz val="11"/>
        <color theme="1"/>
        <rFont val="Tahoma"/>
        <family val="2"/>
      </rPr>
      <t>/</t>
    </r>
    <r>
      <rPr>
        <sz val="11"/>
        <color indexed="8"/>
        <rFont val="宋体"/>
        <family val="0"/>
      </rPr>
      <t>人折算</t>
    </r>
  </si>
  <si>
    <t>硕士</t>
  </si>
  <si>
    <r>
      <t>MBA</t>
    </r>
    <r>
      <rPr>
        <sz val="11"/>
        <color indexed="8"/>
        <rFont val="宋体"/>
        <family val="0"/>
      </rPr>
      <t>、</t>
    </r>
    <r>
      <rPr>
        <sz val="11"/>
        <color theme="1"/>
        <rFont val="Tahoma"/>
        <family val="2"/>
      </rPr>
      <t>MPA</t>
    </r>
    <r>
      <rPr>
        <sz val="11"/>
        <color indexed="8"/>
        <rFont val="宋体"/>
        <family val="0"/>
      </rPr>
      <t>长期</t>
    </r>
  </si>
  <si>
    <t>博士</t>
  </si>
  <si>
    <t>高中</t>
  </si>
  <si>
    <t>其他学生</t>
  </si>
  <si>
    <r>
      <t>2015-2016</t>
    </r>
    <r>
      <rPr>
        <sz val="16"/>
        <color indexed="8"/>
        <rFont val="宋体"/>
        <family val="0"/>
      </rPr>
      <t>学年东陆校区学生住宿安排统计表</t>
    </r>
  </si>
  <si>
    <t>=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</si>
</sst>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1"/>
      <name val="宋体"/>
      <family val="0"/>
    </font>
    <font>
      <sz val="1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ahoma"/>
      <family val="2"/>
    </font>
    <font>
      <sz val="8"/>
      <name val="宋体"/>
      <family val="0"/>
    </font>
    <font>
      <sz val="11"/>
      <name val="仿宋"/>
      <family val="3"/>
    </font>
    <font>
      <b/>
      <sz val="11"/>
      <name val="宋体"/>
      <family val="0"/>
    </font>
    <font>
      <sz val="10"/>
      <name val="宋体"/>
      <family val="0"/>
    </font>
    <font>
      <sz val="7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36"/>
      <name val="Tahoma"/>
      <family val="2"/>
    </font>
    <font>
      <b/>
      <sz val="11"/>
      <color indexed="10"/>
      <name val="宋体"/>
      <family val="0"/>
    </font>
    <font>
      <sz val="9"/>
      <color indexed="10"/>
      <name val="宋体"/>
      <family val="0"/>
    </font>
    <font>
      <sz val="16"/>
      <color indexed="8"/>
      <name val="Tahoma"/>
      <family val="2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11"/>
      <color rgb="FF7030A0"/>
      <name val="Tahoma"/>
      <family val="2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11"/>
      <color theme="1"/>
      <name val="宋体"/>
      <family val="0"/>
    </font>
    <font>
      <sz val="16"/>
      <color theme="1"/>
      <name val="Tahoma"/>
      <family val="2"/>
    </font>
    <font>
      <b/>
      <sz val="11"/>
      <color rgb="FFFF0000"/>
      <name val="宋体"/>
      <family val="0"/>
    </font>
    <font>
      <b/>
      <sz val="18"/>
      <color theme="1"/>
      <name val="宋体"/>
      <family val="0"/>
    </font>
    <font>
      <b/>
      <sz val="18"/>
      <color theme="1"/>
      <name val="Tahoma"/>
      <family val="2"/>
    </font>
    <font>
      <sz val="11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>
      <alignment vertical="center"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3" fillId="0" borderId="10" xfId="4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4" fillId="0" borderId="10" xfId="40" applyFont="1" applyBorder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0" fontId="11" fillId="34" borderId="10" xfId="40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6" fillId="34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3" fillId="0" borderId="10" xfId="40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64" fillId="0" borderId="10" xfId="40" applyFont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3" fillId="33" borderId="23" xfId="0" applyFont="1" applyFill="1" applyBorder="1" applyAlignment="1">
      <alignment vertical="center" wrapText="1"/>
    </xf>
    <xf numFmtId="0" fontId="65" fillId="0" borderId="23" xfId="0" applyFont="1" applyBorder="1" applyAlignment="1">
      <alignment horizontal="center" vertical="center"/>
    </xf>
    <xf numFmtId="0" fontId="65" fillId="33" borderId="23" xfId="40" applyFont="1" applyFill="1" applyBorder="1" applyAlignment="1">
      <alignment horizontal="center" vertical="center"/>
      <protection/>
    </xf>
    <xf numFmtId="0" fontId="8" fillId="0" borderId="23" xfId="0" applyFont="1" applyBorder="1" applyAlignment="1">
      <alignment horizontal="center" vertical="center"/>
    </xf>
    <xf numFmtId="0" fontId="73" fillId="0" borderId="23" xfId="0" applyFont="1" applyBorder="1" applyAlignment="1">
      <alignment horizontal="left" vertical="center" wrapText="1"/>
    </xf>
    <xf numFmtId="0" fontId="73" fillId="0" borderId="23" xfId="0" applyFont="1" applyBorder="1" applyAlignment="1">
      <alignment vertical="center" wrapText="1"/>
    </xf>
    <xf numFmtId="0" fontId="74" fillId="0" borderId="23" xfId="0" applyFont="1" applyBorder="1" applyAlignment="1">
      <alignment vertical="center" wrapText="1"/>
    </xf>
    <xf numFmtId="0" fontId="65" fillId="0" borderId="23" xfId="0" applyFont="1" applyBorder="1" applyAlignment="1">
      <alignment vertical="center"/>
    </xf>
    <xf numFmtId="0" fontId="73" fillId="0" borderId="23" xfId="40" applyFont="1" applyBorder="1" applyAlignment="1">
      <alignment vertical="center" wrapText="1"/>
      <protection/>
    </xf>
    <xf numFmtId="0" fontId="74" fillId="0" borderId="23" xfId="40" applyFont="1" applyBorder="1" applyAlignment="1">
      <alignment vertical="center" wrapText="1"/>
      <protection/>
    </xf>
    <xf numFmtId="0" fontId="4" fillId="0" borderId="23" xfId="0" applyFont="1" applyBorder="1" applyAlignment="1">
      <alignment horizontal="center" vertical="center"/>
    </xf>
    <xf numFmtId="0" fontId="73" fillId="0" borderId="23" xfId="0" applyFont="1" applyBorder="1" applyAlignment="1">
      <alignment vertical="center"/>
    </xf>
    <xf numFmtId="0" fontId="63" fillId="35" borderId="23" xfId="0" applyFont="1" applyFill="1" applyBorder="1" applyAlignment="1">
      <alignment vertical="center"/>
    </xf>
    <xf numFmtId="0" fontId="65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73" fillId="0" borderId="23" xfId="40" applyFont="1" applyBorder="1">
      <alignment vertical="center"/>
      <protection/>
    </xf>
    <xf numFmtId="0" fontId="4" fillId="0" borderId="23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73" fillId="33" borderId="23" xfId="40" applyFont="1" applyFill="1" applyBorder="1" applyAlignment="1">
      <alignment horizontal="center" vertical="center"/>
      <protection/>
    </xf>
    <xf numFmtId="0" fontId="73" fillId="3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73" fillId="33" borderId="23" xfId="0" applyFont="1" applyFill="1" applyBorder="1" applyAlignment="1">
      <alignment vertical="center"/>
    </xf>
    <xf numFmtId="0" fontId="73" fillId="0" borderId="23" xfId="0" applyFont="1" applyBorder="1" applyAlignment="1">
      <alignment horizontal="center" vertical="center"/>
    </xf>
    <xf numFmtId="0" fontId="63" fillId="35" borderId="23" xfId="0" applyFont="1" applyFill="1" applyBorder="1" applyAlignment="1">
      <alignment vertical="center" wrapText="1"/>
    </xf>
    <xf numFmtId="0" fontId="8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73" fillId="35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14.125" style="0" customWidth="1"/>
  </cols>
  <sheetData>
    <row r="1" spans="1:14" ht="34.5" customHeight="1">
      <c r="A1" s="59" t="s">
        <v>276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3" spans="1:14" ht="21" customHeight="1">
      <c r="A3" s="51"/>
      <c r="B3" s="53" t="s">
        <v>261</v>
      </c>
      <c r="C3" s="54"/>
      <c r="D3" s="55"/>
      <c r="E3" s="56" t="s">
        <v>262</v>
      </c>
      <c r="F3" s="57"/>
      <c r="G3" s="58"/>
      <c r="H3" s="53" t="s">
        <v>263</v>
      </c>
      <c r="I3" s="54"/>
      <c r="J3" s="55"/>
      <c r="K3" s="53" t="s">
        <v>264</v>
      </c>
      <c r="L3" s="54"/>
      <c r="M3" s="55"/>
      <c r="N3" s="52" t="s">
        <v>265</v>
      </c>
    </row>
    <row r="4" spans="1:14" ht="14.25">
      <c r="A4" s="51"/>
      <c r="B4" s="52" t="s">
        <v>266</v>
      </c>
      <c r="C4" s="52" t="s">
        <v>267</v>
      </c>
      <c r="D4" s="52" t="s">
        <v>268</v>
      </c>
      <c r="E4" s="52" t="s">
        <v>266</v>
      </c>
      <c r="F4" s="52" t="s">
        <v>267</v>
      </c>
      <c r="G4" s="52" t="s">
        <v>268</v>
      </c>
      <c r="H4" s="52" t="s">
        <v>266</v>
      </c>
      <c r="I4" s="52" t="s">
        <v>267</v>
      </c>
      <c r="J4" s="52" t="s">
        <v>268</v>
      </c>
      <c r="K4" s="52" t="s">
        <v>266</v>
      </c>
      <c r="L4" s="52" t="s">
        <v>267</v>
      </c>
      <c r="M4" s="52" t="s">
        <v>268</v>
      </c>
      <c r="N4" s="51"/>
    </row>
    <row r="5" spans="1:14" ht="21" customHeight="1">
      <c r="A5" s="52" t="s">
        <v>269</v>
      </c>
      <c r="B5" s="51">
        <v>965</v>
      </c>
      <c r="C5" s="51">
        <v>1799</v>
      </c>
      <c r="D5" s="51">
        <v>2764</v>
      </c>
      <c r="E5" s="51">
        <v>311</v>
      </c>
      <c r="F5" s="51">
        <v>492</v>
      </c>
      <c r="G5" s="51">
        <v>803</v>
      </c>
      <c r="H5" s="51"/>
      <c r="I5" s="51"/>
      <c r="J5" s="51"/>
      <c r="K5" s="51">
        <v>1276</v>
      </c>
      <c r="L5" s="51">
        <v>2291</v>
      </c>
      <c r="M5" s="51">
        <v>3567</v>
      </c>
      <c r="N5" s="60" t="s">
        <v>270</v>
      </c>
    </row>
    <row r="6" spans="1:14" ht="14.25">
      <c r="A6" s="52" t="s">
        <v>271</v>
      </c>
      <c r="B6" s="51">
        <v>527</v>
      </c>
      <c r="C6" s="51">
        <v>1018</v>
      </c>
      <c r="D6" s="51">
        <v>1545</v>
      </c>
      <c r="E6" s="51">
        <v>352</v>
      </c>
      <c r="F6" s="51">
        <v>711</v>
      </c>
      <c r="G6" s="51">
        <v>1063</v>
      </c>
      <c r="H6" s="51">
        <v>353</v>
      </c>
      <c r="I6" s="51">
        <v>288</v>
      </c>
      <c r="J6" s="51">
        <v>641</v>
      </c>
      <c r="K6" s="51">
        <v>1232</v>
      </c>
      <c r="L6" s="51">
        <v>2017</v>
      </c>
      <c r="M6" s="51">
        <v>3249</v>
      </c>
      <c r="N6" s="61"/>
    </row>
    <row r="7" spans="1:14" ht="14.25">
      <c r="A7" s="51" t="s">
        <v>272</v>
      </c>
      <c r="B7" s="51"/>
      <c r="C7" s="51"/>
      <c r="D7" s="51"/>
      <c r="E7" s="51"/>
      <c r="F7" s="51"/>
      <c r="G7" s="51"/>
      <c r="H7" s="51">
        <v>30</v>
      </c>
      <c r="I7" s="51">
        <v>24</v>
      </c>
      <c r="J7" s="51">
        <v>54</v>
      </c>
      <c r="K7" s="51">
        <v>30</v>
      </c>
      <c r="L7" s="51">
        <v>24</v>
      </c>
      <c r="M7" s="51">
        <v>54</v>
      </c>
      <c r="N7" s="61"/>
    </row>
    <row r="8" spans="1:14" ht="14.25">
      <c r="A8" s="52" t="s">
        <v>273</v>
      </c>
      <c r="B8" s="51"/>
      <c r="C8" s="51"/>
      <c r="D8" s="51"/>
      <c r="E8" s="51"/>
      <c r="F8" s="51"/>
      <c r="G8" s="51"/>
      <c r="H8" s="51">
        <v>200</v>
      </c>
      <c r="I8" s="51">
        <v>126</v>
      </c>
      <c r="J8" s="51">
        <v>326</v>
      </c>
      <c r="K8" s="51">
        <v>200</v>
      </c>
      <c r="L8" s="51">
        <v>126</v>
      </c>
      <c r="M8" s="51">
        <v>326</v>
      </c>
      <c r="N8" s="61"/>
    </row>
    <row r="9" spans="1:14" ht="14.25">
      <c r="A9" s="52" t="s">
        <v>274</v>
      </c>
      <c r="B9" s="51"/>
      <c r="C9" s="51"/>
      <c r="D9" s="51"/>
      <c r="E9" s="51"/>
      <c r="F9" s="51"/>
      <c r="G9" s="51"/>
      <c r="H9" s="51">
        <v>38</v>
      </c>
      <c r="I9" s="51">
        <v>87</v>
      </c>
      <c r="J9" s="51">
        <v>125</v>
      </c>
      <c r="K9" s="51">
        <v>38</v>
      </c>
      <c r="L9" s="51">
        <v>87</v>
      </c>
      <c r="M9" s="51">
        <v>125</v>
      </c>
      <c r="N9" s="61"/>
    </row>
    <row r="10" spans="1:14" ht="14.25">
      <c r="A10" s="52" t="s">
        <v>275</v>
      </c>
      <c r="B10" s="51"/>
      <c r="C10" s="51"/>
      <c r="D10" s="51"/>
      <c r="E10" s="51"/>
      <c r="F10" s="51"/>
      <c r="G10" s="51"/>
      <c r="H10" s="51">
        <v>118</v>
      </c>
      <c r="I10" s="51">
        <v>120</v>
      </c>
      <c r="J10" s="51">
        <v>238</v>
      </c>
      <c r="K10" s="51">
        <v>118</v>
      </c>
      <c r="L10" s="51">
        <v>120</v>
      </c>
      <c r="M10" s="51">
        <v>238</v>
      </c>
      <c r="N10" s="61"/>
    </row>
    <row r="11" spans="1:14" ht="14.25">
      <c r="A11" s="52" t="s">
        <v>264</v>
      </c>
      <c r="B11" s="51">
        <v>1492</v>
      </c>
      <c r="C11" s="51">
        <v>2817</v>
      </c>
      <c r="D11" s="51">
        <v>4309</v>
      </c>
      <c r="E11" s="51">
        <v>663</v>
      </c>
      <c r="F11" s="51">
        <v>1203</v>
      </c>
      <c r="G11" s="51">
        <v>1866</v>
      </c>
      <c r="H11" s="51">
        <v>739</v>
      </c>
      <c r="I11" s="51">
        <v>645</v>
      </c>
      <c r="J11" s="51">
        <v>1384</v>
      </c>
      <c r="K11" s="51">
        <v>2894</v>
      </c>
      <c r="L11" s="51">
        <v>4665</v>
      </c>
      <c r="M11" s="51">
        <v>7559</v>
      </c>
      <c r="N11" s="62"/>
    </row>
  </sheetData>
  <sheetProtection/>
  <mergeCells count="6">
    <mergeCell ref="K3:M3"/>
    <mergeCell ref="H3:J3"/>
    <mergeCell ref="E3:G3"/>
    <mergeCell ref="B3:D3"/>
    <mergeCell ref="A1:N1"/>
    <mergeCell ref="N5:N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8">
      <selection activeCell="N27" sqref="N27"/>
    </sheetView>
  </sheetViews>
  <sheetFormatPr defaultColWidth="9.00390625" defaultRowHeight="14.25"/>
  <cols>
    <col min="1" max="1" width="15.50390625" style="2" customWidth="1"/>
    <col min="2" max="2" width="5.25390625" style="2" customWidth="1"/>
    <col min="3" max="3" width="5.125" style="6" customWidth="1"/>
    <col min="4" max="4" width="6.375" style="6" customWidth="1"/>
    <col min="5" max="5" width="6.25390625" style="6" customWidth="1"/>
    <col min="6" max="6" width="5.75390625" style="6" customWidth="1"/>
    <col min="7" max="7" width="5.25390625" style="6" customWidth="1"/>
    <col min="8" max="9" width="5.75390625" style="7" customWidth="1"/>
    <col min="10" max="10" width="6.375" style="2" customWidth="1"/>
    <col min="11" max="11" width="10.75390625" style="3" customWidth="1"/>
    <col min="12" max="12" width="11.125" style="3" customWidth="1"/>
    <col min="13" max="13" width="7.375" style="3" customWidth="1"/>
    <col min="14" max="16384" width="9.00390625" style="2" customWidth="1"/>
  </cols>
  <sheetData>
    <row r="1" spans="1:13" ht="30.75" customHeight="1" thickBot="1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"/>
    </row>
    <row r="2" spans="1:13" ht="25.5" customHeight="1" thickBot="1">
      <c r="A2" s="83" t="s">
        <v>40</v>
      </c>
      <c r="B2" s="83" t="s">
        <v>41</v>
      </c>
      <c r="C2" s="84" t="s">
        <v>106</v>
      </c>
      <c r="D2" s="85"/>
      <c r="E2" s="85"/>
      <c r="F2" s="85"/>
      <c r="G2" s="85"/>
      <c r="H2" s="85"/>
      <c r="I2" s="85"/>
      <c r="J2" s="85"/>
      <c r="K2" s="85"/>
      <c r="L2" s="83" t="s">
        <v>42</v>
      </c>
      <c r="M2" s="5"/>
    </row>
    <row r="3" spans="1:13" ht="40.5" customHeight="1" thickBot="1">
      <c r="A3" s="83"/>
      <c r="B3" s="83"/>
      <c r="C3" s="86" t="s">
        <v>67</v>
      </c>
      <c r="D3" s="86"/>
      <c r="E3" s="86"/>
      <c r="F3" s="86" t="s">
        <v>43</v>
      </c>
      <c r="G3" s="86"/>
      <c r="H3" s="86"/>
      <c r="I3" s="86"/>
      <c r="J3" s="86"/>
      <c r="K3" s="83" t="s">
        <v>44</v>
      </c>
      <c r="L3" s="83"/>
      <c r="M3" s="5"/>
    </row>
    <row r="4" spans="1:13" ht="17.25" customHeight="1" thickBot="1">
      <c r="A4" s="83"/>
      <c r="B4" s="83"/>
      <c r="C4" s="87" t="s">
        <v>111</v>
      </c>
      <c r="D4" s="87"/>
      <c r="E4" s="87"/>
      <c r="F4" s="87" t="s">
        <v>59</v>
      </c>
      <c r="G4" s="87" t="s">
        <v>119</v>
      </c>
      <c r="H4" s="87" t="s">
        <v>60</v>
      </c>
      <c r="I4" s="87" t="s">
        <v>118</v>
      </c>
      <c r="J4" s="87" t="s">
        <v>58</v>
      </c>
      <c r="K4" s="83"/>
      <c r="L4" s="83"/>
      <c r="M4" s="5"/>
    </row>
    <row r="5" spans="1:13" ht="30.75" customHeight="1" thickBot="1">
      <c r="A5" s="83"/>
      <c r="B5" s="83"/>
      <c r="C5" s="88" t="s">
        <v>65</v>
      </c>
      <c r="D5" s="88" t="s">
        <v>66</v>
      </c>
      <c r="E5" s="89" t="s">
        <v>117</v>
      </c>
      <c r="F5" s="87"/>
      <c r="G5" s="87"/>
      <c r="H5" s="87"/>
      <c r="I5" s="87"/>
      <c r="J5" s="87"/>
      <c r="K5" s="83"/>
      <c r="L5" s="83"/>
      <c r="M5" s="5"/>
    </row>
    <row r="6" spans="1:13" ht="18" customHeight="1" thickBot="1">
      <c r="A6" s="90" t="s">
        <v>45</v>
      </c>
      <c r="B6" s="91" t="s">
        <v>46</v>
      </c>
      <c r="C6" s="92">
        <v>52</v>
      </c>
      <c r="D6" s="92">
        <v>144</v>
      </c>
      <c r="E6" s="91">
        <v>56</v>
      </c>
      <c r="F6" s="91"/>
      <c r="G6" s="91"/>
      <c r="H6" s="91">
        <v>114</v>
      </c>
      <c r="I6" s="91">
        <v>74</v>
      </c>
      <c r="J6" s="91"/>
      <c r="K6" s="91">
        <f>SUM(C6:J6)</f>
        <v>440</v>
      </c>
      <c r="L6" s="93" t="s">
        <v>47</v>
      </c>
      <c r="M6" s="4"/>
    </row>
    <row r="7" spans="1:13" ht="18" customHeight="1" thickBot="1">
      <c r="A7" s="94" t="s">
        <v>3</v>
      </c>
      <c r="B7" s="91" t="s">
        <v>46</v>
      </c>
      <c r="C7" s="92">
        <v>97</v>
      </c>
      <c r="D7" s="92">
        <v>226</v>
      </c>
      <c r="E7" s="92">
        <v>120</v>
      </c>
      <c r="F7" s="91"/>
      <c r="G7" s="91"/>
      <c r="H7" s="91">
        <v>119</v>
      </c>
      <c r="I7" s="91">
        <v>71</v>
      </c>
      <c r="J7" s="91"/>
      <c r="K7" s="91">
        <f aca="true" t="shared" si="0" ref="K7:K23">SUM(C7:J7)</f>
        <v>633</v>
      </c>
      <c r="L7" s="93" t="s">
        <v>47</v>
      </c>
      <c r="M7" s="4"/>
    </row>
    <row r="8" spans="1:13" ht="18" customHeight="1" thickBot="1">
      <c r="A8" s="95" t="s">
        <v>132</v>
      </c>
      <c r="B8" s="91" t="s">
        <v>48</v>
      </c>
      <c r="C8" s="91"/>
      <c r="D8" s="91"/>
      <c r="E8" s="91"/>
      <c r="F8" s="91">
        <v>28</v>
      </c>
      <c r="G8" s="91"/>
      <c r="H8" s="91"/>
      <c r="I8" s="91"/>
      <c r="J8" s="91"/>
      <c r="K8" s="91">
        <f t="shared" si="0"/>
        <v>28</v>
      </c>
      <c r="L8" s="93" t="s">
        <v>47</v>
      </c>
      <c r="M8" s="4"/>
    </row>
    <row r="9" spans="1:13" ht="18" customHeight="1" thickBot="1">
      <c r="A9" s="95" t="s">
        <v>49</v>
      </c>
      <c r="B9" s="91" t="s">
        <v>46</v>
      </c>
      <c r="C9" s="91"/>
      <c r="D9" s="91"/>
      <c r="E9" s="91"/>
      <c r="F9" s="91"/>
      <c r="G9" s="91"/>
      <c r="H9" s="91">
        <v>5</v>
      </c>
      <c r="I9" s="91">
        <v>7</v>
      </c>
      <c r="J9" s="91"/>
      <c r="K9" s="91">
        <f t="shared" si="0"/>
        <v>12</v>
      </c>
      <c r="L9" s="93" t="s">
        <v>47</v>
      </c>
      <c r="M9" s="4"/>
    </row>
    <row r="10" spans="1:13" ht="23.25" customHeight="1" thickBot="1">
      <c r="A10" s="95" t="s">
        <v>133</v>
      </c>
      <c r="B10" s="91" t="s">
        <v>46</v>
      </c>
      <c r="C10" s="92">
        <v>42</v>
      </c>
      <c r="D10" s="92"/>
      <c r="E10" s="91"/>
      <c r="F10" s="91">
        <v>73</v>
      </c>
      <c r="G10" s="91">
        <v>41</v>
      </c>
      <c r="H10" s="91">
        <v>9</v>
      </c>
      <c r="I10" s="91">
        <v>2</v>
      </c>
      <c r="J10" s="91"/>
      <c r="K10" s="91">
        <f t="shared" si="0"/>
        <v>167</v>
      </c>
      <c r="L10" s="93" t="s">
        <v>47</v>
      </c>
      <c r="M10" s="4"/>
    </row>
    <row r="11" spans="1:13" ht="18" customHeight="1" thickBot="1">
      <c r="A11" s="95" t="s">
        <v>124</v>
      </c>
      <c r="B11" s="91" t="s">
        <v>46</v>
      </c>
      <c r="C11" s="92">
        <v>97</v>
      </c>
      <c r="D11" s="92"/>
      <c r="E11" s="91"/>
      <c r="F11" s="91">
        <v>206</v>
      </c>
      <c r="G11" s="91">
        <v>94</v>
      </c>
      <c r="H11" s="91">
        <v>35</v>
      </c>
      <c r="I11" s="91">
        <v>19</v>
      </c>
      <c r="J11" s="91"/>
      <c r="K11" s="91">
        <f t="shared" si="0"/>
        <v>451</v>
      </c>
      <c r="L11" s="93" t="s">
        <v>47</v>
      </c>
      <c r="M11" s="4"/>
    </row>
    <row r="12" spans="1:13" ht="22.5" customHeight="1" thickBot="1">
      <c r="A12" s="96" t="s">
        <v>125</v>
      </c>
      <c r="B12" s="91" t="s">
        <v>46</v>
      </c>
      <c r="C12" s="91"/>
      <c r="D12" s="91"/>
      <c r="E12" s="91"/>
      <c r="F12" s="91"/>
      <c r="G12" s="91"/>
      <c r="H12" s="91">
        <v>8</v>
      </c>
      <c r="I12" s="91">
        <v>10</v>
      </c>
      <c r="J12" s="91"/>
      <c r="K12" s="91">
        <f t="shared" si="0"/>
        <v>18</v>
      </c>
      <c r="L12" s="93" t="s">
        <v>47</v>
      </c>
      <c r="M12" s="1"/>
    </row>
    <row r="13" spans="1:13" ht="18" customHeight="1" thickBot="1">
      <c r="A13" s="95" t="s">
        <v>50</v>
      </c>
      <c r="B13" s="91" t="s">
        <v>46</v>
      </c>
      <c r="C13" s="91"/>
      <c r="D13" s="91"/>
      <c r="E13" s="91"/>
      <c r="F13" s="91"/>
      <c r="G13" s="91"/>
      <c r="H13" s="91">
        <v>27</v>
      </c>
      <c r="I13" s="91">
        <v>11</v>
      </c>
      <c r="J13" s="91"/>
      <c r="K13" s="91">
        <f t="shared" si="0"/>
        <v>38</v>
      </c>
      <c r="L13" s="93" t="s">
        <v>47</v>
      </c>
      <c r="M13" s="1"/>
    </row>
    <row r="14" spans="1:13" ht="18" customHeight="1" thickBot="1">
      <c r="A14" s="95" t="s">
        <v>126</v>
      </c>
      <c r="B14" s="91" t="s">
        <v>46</v>
      </c>
      <c r="C14" s="91"/>
      <c r="D14" s="91"/>
      <c r="E14" s="91"/>
      <c r="F14" s="91"/>
      <c r="G14" s="91"/>
      <c r="H14" s="91">
        <v>75</v>
      </c>
      <c r="I14" s="91">
        <v>47</v>
      </c>
      <c r="J14" s="91"/>
      <c r="K14" s="91">
        <f t="shared" si="0"/>
        <v>122</v>
      </c>
      <c r="L14" s="93" t="s">
        <v>47</v>
      </c>
      <c r="M14" s="1"/>
    </row>
    <row r="15" spans="1:13" ht="18" customHeight="1" thickBot="1">
      <c r="A15" s="95" t="s">
        <v>127</v>
      </c>
      <c r="B15" s="91" t="s">
        <v>46</v>
      </c>
      <c r="C15" s="91"/>
      <c r="D15" s="91"/>
      <c r="E15" s="91"/>
      <c r="F15" s="91"/>
      <c r="G15" s="91"/>
      <c r="H15" s="91">
        <v>3</v>
      </c>
      <c r="I15" s="91">
        <v>5</v>
      </c>
      <c r="J15" s="91"/>
      <c r="K15" s="91">
        <f t="shared" si="0"/>
        <v>8</v>
      </c>
      <c r="L15" s="93" t="s">
        <v>47</v>
      </c>
      <c r="M15" s="1"/>
    </row>
    <row r="16" spans="1:12" ht="18" customHeight="1" thickBot="1">
      <c r="A16" s="95" t="s">
        <v>128</v>
      </c>
      <c r="B16" s="91" t="s">
        <v>46</v>
      </c>
      <c r="C16" s="97"/>
      <c r="D16" s="97"/>
      <c r="E16" s="91"/>
      <c r="F16" s="91"/>
      <c r="G16" s="91"/>
      <c r="H16" s="91">
        <v>33</v>
      </c>
      <c r="I16" s="91">
        <v>13</v>
      </c>
      <c r="J16" s="91"/>
      <c r="K16" s="91">
        <f t="shared" si="0"/>
        <v>46</v>
      </c>
      <c r="L16" s="93" t="s">
        <v>47</v>
      </c>
    </row>
    <row r="17" spans="1:12" ht="18" customHeight="1" thickBot="1">
      <c r="A17" s="95" t="s">
        <v>129</v>
      </c>
      <c r="B17" s="91" t="s">
        <v>46</v>
      </c>
      <c r="C17" s="97"/>
      <c r="D17" s="97"/>
      <c r="E17" s="91"/>
      <c r="F17" s="91"/>
      <c r="G17" s="91"/>
      <c r="H17" s="91">
        <v>8</v>
      </c>
      <c r="I17" s="91">
        <v>3</v>
      </c>
      <c r="J17" s="91"/>
      <c r="K17" s="91">
        <f t="shared" si="0"/>
        <v>11</v>
      </c>
      <c r="L17" s="93" t="s">
        <v>47</v>
      </c>
    </row>
    <row r="18" spans="1:12" ht="27" customHeight="1" thickBot="1">
      <c r="A18" s="95" t="s">
        <v>131</v>
      </c>
      <c r="B18" s="91" t="s">
        <v>46</v>
      </c>
      <c r="C18" s="91"/>
      <c r="D18" s="91"/>
      <c r="E18" s="91"/>
      <c r="F18" s="91"/>
      <c r="G18" s="91"/>
      <c r="H18" s="91">
        <v>3</v>
      </c>
      <c r="I18" s="91">
        <v>2</v>
      </c>
      <c r="J18" s="91"/>
      <c r="K18" s="91">
        <f t="shared" si="0"/>
        <v>5</v>
      </c>
      <c r="L18" s="93" t="s">
        <v>47</v>
      </c>
    </row>
    <row r="19" spans="1:14" ht="18" customHeight="1" thickBot="1">
      <c r="A19" s="95" t="s">
        <v>130</v>
      </c>
      <c r="B19" s="91" t="s">
        <v>46</v>
      </c>
      <c r="C19" s="91"/>
      <c r="D19" s="91"/>
      <c r="E19" s="91"/>
      <c r="F19" s="91"/>
      <c r="G19" s="91"/>
      <c r="H19" s="91">
        <v>15</v>
      </c>
      <c r="I19" s="91">
        <v>7</v>
      </c>
      <c r="J19" s="91"/>
      <c r="K19" s="91">
        <f t="shared" si="0"/>
        <v>22</v>
      </c>
      <c r="L19" s="93" t="s">
        <v>47</v>
      </c>
      <c r="N19" s="2" t="s">
        <v>277</v>
      </c>
    </row>
    <row r="20" spans="1:12" ht="18" customHeight="1" thickBot="1">
      <c r="A20" s="98" t="s">
        <v>6</v>
      </c>
      <c r="B20" s="91" t="s">
        <v>46</v>
      </c>
      <c r="C20" s="91"/>
      <c r="D20" s="91"/>
      <c r="E20" s="91"/>
      <c r="F20" s="91"/>
      <c r="G20" s="91"/>
      <c r="H20" s="91">
        <v>39</v>
      </c>
      <c r="I20" s="91">
        <v>41</v>
      </c>
      <c r="J20" s="91"/>
      <c r="K20" s="91">
        <f t="shared" si="0"/>
        <v>80</v>
      </c>
      <c r="L20" s="93" t="s">
        <v>47</v>
      </c>
    </row>
    <row r="21" spans="1:12" ht="25.5" customHeight="1" thickBot="1">
      <c r="A21" s="98" t="s">
        <v>7</v>
      </c>
      <c r="B21" s="91" t="s">
        <v>46</v>
      </c>
      <c r="C21" s="91"/>
      <c r="D21" s="91"/>
      <c r="E21" s="91"/>
      <c r="F21" s="91"/>
      <c r="G21" s="91"/>
      <c r="H21" s="91">
        <v>34</v>
      </c>
      <c r="I21" s="91">
        <v>40</v>
      </c>
      <c r="J21" s="91"/>
      <c r="K21" s="91">
        <f t="shared" si="0"/>
        <v>74</v>
      </c>
      <c r="L21" s="93" t="s">
        <v>47</v>
      </c>
    </row>
    <row r="22" spans="1:12" ht="21.75" customHeight="1" thickBot="1">
      <c r="A22" s="99" t="s">
        <v>78</v>
      </c>
      <c r="B22" s="91" t="s">
        <v>46</v>
      </c>
      <c r="C22" s="91"/>
      <c r="D22" s="91"/>
      <c r="E22" s="91"/>
      <c r="F22" s="91"/>
      <c r="G22" s="91"/>
      <c r="H22" s="91"/>
      <c r="I22" s="91"/>
      <c r="J22" s="91">
        <v>200</v>
      </c>
      <c r="K22" s="91">
        <f t="shared" si="0"/>
        <v>200</v>
      </c>
      <c r="L22" s="100" t="s">
        <v>51</v>
      </c>
    </row>
    <row r="23" spans="1:12" ht="19.5" customHeight="1" thickBot="1">
      <c r="A23" s="101" t="s">
        <v>79</v>
      </c>
      <c r="B23" s="91" t="s">
        <v>46</v>
      </c>
      <c r="C23" s="91"/>
      <c r="D23" s="91"/>
      <c r="E23" s="91"/>
      <c r="F23" s="91"/>
      <c r="G23" s="91"/>
      <c r="H23" s="91"/>
      <c r="I23" s="91"/>
      <c r="J23" s="91">
        <v>353</v>
      </c>
      <c r="K23" s="91">
        <f t="shared" si="0"/>
        <v>353</v>
      </c>
      <c r="L23" s="100" t="s">
        <v>51</v>
      </c>
    </row>
    <row r="24" spans="1:13" s="6" customFormat="1" ht="17.25" customHeight="1" thickBot="1">
      <c r="A24" s="102" t="s">
        <v>17</v>
      </c>
      <c r="B24" s="103" t="s">
        <v>46</v>
      </c>
      <c r="C24" s="103"/>
      <c r="D24" s="103"/>
      <c r="E24" s="103"/>
      <c r="F24" s="103"/>
      <c r="G24" s="103"/>
      <c r="H24" s="103"/>
      <c r="I24" s="103"/>
      <c r="J24" s="103">
        <v>30</v>
      </c>
      <c r="K24" s="103">
        <f>SUM(C24:J24)</f>
        <v>30</v>
      </c>
      <c r="L24" s="104" t="s">
        <v>51</v>
      </c>
      <c r="M24" s="8"/>
    </row>
    <row r="25" spans="1:12" ht="15" customHeight="1" thickBot="1">
      <c r="A25" s="105" t="s">
        <v>52</v>
      </c>
      <c r="B25" s="91" t="s">
        <v>46</v>
      </c>
      <c r="C25" s="91"/>
      <c r="D25" s="91"/>
      <c r="E25" s="91"/>
      <c r="F25" s="91"/>
      <c r="G25" s="91"/>
      <c r="H25" s="91"/>
      <c r="I25" s="91"/>
      <c r="J25" s="91">
        <v>38</v>
      </c>
      <c r="K25" s="91">
        <f>SUM(C25:J25)</f>
        <v>38</v>
      </c>
      <c r="L25" s="100" t="s">
        <v>51</v>
      </c>
    </row>
    <row r="26" spans="1:12" ht="16.5" customHeight="1" thickBot="1">
      <c r="A26" s="105" t="s">
        <v>71</v>
      </c>
      <c r="B26" s="91" t="s">
        <v>46</v>
      </c>
      <c r="C26" s="91"/>
      <c r="D26" s="91"/>
      <c r="E26" s="91"/>
      <c r="F26" s="91"/>
      <c r="G26" s="91"/>
      <c r="H26" s="91"/>
      <c r="I26" s="91"/>
      <c r="J26" s="91">
        <v>118</v>
      </c>
      <c r="K26" s="91">
        <f>SUM(C26:J26)</f>
        <v>118</v>
      </c>
      <c r="L26" s="100" t="s">
        <v>51</v>
      </c>
    </row>
    <row r="27" spans="1:12" ht="22.5" customHeight="1" thickBot="1">
      <c r="A27" s="101" t="s">
        <v>53</v>
      </c>
      <c r="B27" s="101"/>
      <c r="C27" s="91">
        <f aca="true" t="shared" si="1" ref="C27:J27">SUM(C6:C26)</f>
        <v>288</v>
      </c>
      <c r="D27" s="91">
        <f t="shared" si="1"/>
        <v>370</v>
      </c>
      <c r="E27" s="91">
        <f t="shared" si="1"/>
        <v>176</v>
      </c>
      <c r="F27" s="91">
        <f t="shared" si="1"/>
        <v>307</v>
      </c>
      <c r="G27" s="91">
        <f>SUM(G6:G26)</f>
        <v>135</v>
      </c>
      <c r="H27" s="91">
        <f>SUM(H6:H26)</f>
        <v>527</v>
      </c>
      <c r="I27" s="91">
        <f t="shared" si="1"/>
        <v>352</v>
      </c>
      <c r="J27" s="91">
        <f t="shared" si="1"/>
        <v>739</v>
      </c>
      <c r="K27" s="91">
        <f>SUM(K6:K26)</f>
        <v>2894</v>
      </c>
      <c r="L27" s="100" t="s">
        <v>51</v>
      </c>
    </row>
    <row r="28" spans="1:12" ht="19.5" customHeight="1" thickBot="1">
      <c r="A28" s="25" t="s">
        <v>54</v>
      </c>
      <c r="B28" s="26"/>
      <c r="C28" s="65">
        <f>948-C27-D27-E27</f>
        <v>114</v>
      </c>
      <c r="D28" s="66"/>
      <c r="E28" s="67"/>
      <c r="F28" s="65">
        <f>2215-F27-G27-H27-I27-J27</f>
        <v>155</v>
      </c>
      <c r="G28" s="66"/>
      <c r="H28" s="66"/>
      <c r="I28" s="66"/>
      <c r="J28" s="67"/>
      <c r="K28" s="27">
        <f>SUM(C28:J28)</f>
        <v>269</v>
      </c>
      <c r="L28" s="28"/>
    </row>
    <row r="29" spans="1:12" ht="3.75" customHeight="1" thickBot="1">
      <c r="A29" s="23"/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2"/>
    </row>
    <row r="30" spans="1:12" ht="15.75" customHeight="1" thickBot="1">
      <c r="A30" s="106" t="s">
        <v>86</v>
      </c>
      <c r="B30" s="106"/>
      <c r="C30" s="106"/>
      <c r="D30" s="106" t="s">
        <v>76</v>
      </c>
      <c r="E30" s="106"/>
      <c r="F30" s="107" t="s">
        <v>100</v>
      </c>
      <c r="G30" s="107"/>
      <c r="H30" s="107" t="s">
        <v>102</v>
      </c>
      <c r="I30" s="107"/>
      <c r="J30" s="107" t="s">
        <v>77</v>
      </c>
      <c r="K30" s="107"/>
      <c r="L30" s="100" t="s">
        <v>103</v>
      </c>
    </row>
    <row r="31" spans="1:12" ht="15.75" customHeight="1" thickBot="1">
      <c r="A31" s="106"/>
      <c r="B31" s="106" t="s">
        <v>72</v>
      </c>
      <c r="C31" s="106"/>
      <c r="D31" s="106">
        <f>SUM(C27,D27,F27)</f>
        <v>965</v>
      </c>
      <c r="E31" s="106"/>
      <c r="F31" s="107">
        <f>SUM(E27,G27)</f>
        <v>311</v>
      </c>
      <c r="G31" s="107"/>
      <c r="H31" s="107"/>
      <c r="I31" s="107"/>
      <c r="J31" s="107">
        <f aca="true" t="shared" si="2" ref="J31:J36">SUM(D31:I31)</f>
        <v>1276</v>
      </c>
      <c r="K31" s="107"/>
      <c r="L31" s="108" t="s">
        <v>113</v>
      </c>
    </row>
    <row r="32" spans="1:12" ht="15.75" customHeight="1" thickBot="1">
      <c r="A32" s="106"/>
      <c r="B32" s="106" t="s">
        <v>73</v>
      </c>
      <c r="C32" s="106"/>
      <c r="D32" s="106">
        <f>SUM(H27)</f>
        <v>527</v>
      </c>
      <c r="E32" s="106"/>
      <c r="F32" s="107">
        <f>SUM(I27)</f>
        <v>352</v>
      </c>
      <c r="G32" s="107"/>
      <c r="H32" s="107">
        <f>SUM(J23)</f>
        <v>353</v>
      </c>
      <c r="I32" s="107"/>
      <c r="J32" s="107">
        <f t="shared" si="2"/>
        <v>1232</v>
      </c>
      <c r="K32" s="107"/>
      <c r="L32" s="109"/>
    </row>
    <row r="33" spans="1:12" ht="15.75" customHeight="1" thickBot="1">
      <c r="A33" s="106"/>
      <c r="B33" s="110" t="s">
        <v>17</v>
      </c>
      <c r="C33" s="110"/>
      <c r="D33" s="106"/>
      <c r="E33" s="106"/>
      <c r="F33" s="107"/>
      <c r="G33" s="107"/>
      <c r="H33" s="107">
        <f>SUM(J24)</f>
        <v>30</v>
      </c>
      <c r="I33" s="107"/>
      <c r="J33" s="107">
        <f t="shared" si="2"/>
        <v>30</v>
      </c>
      <c r="K33" s="107"/>
      <c r="L33" s="109"/>
    </row>
    <row r="34" spans="1:12" ht="18.75" customHeight="1" thickBot="1">
      <c r="A34" s="106"/>
      <c r="B34" s="106" t="s">
        <v>74</v>
      </c>
      <c r="C34" s="106"/>
      <c r="D34" s="106"/>
      <c r="E34" s="106"/>
      <c r="F34" s="107"/>
      <c r="G34" s="107"/>
      <c r="H34" s="107">
        <v>200</v>
      </c>
      <c r="I34" s="107"/>
      <c r="J34" s="107">
        <f t="shared" si="2"/>
        <v>200</v>
      </c>
      <c r="K34" s="107"/>
      <c r="L34" s="109"/>
    </row>
    <row r="35" spans="1:12" ht="15.75" customHeight="1" thickBot="1">
      <c r="A35" s="106"/>
      <c r="B35" s="106" t="s">
        <v>75</v>
      </c>
      <c r="C35" s="106"/>
      <c r="D35" s="106"/>
      <c r="E35" s="106"/>
      <c r="F35" s="107"/>
      <c r="G35" s="107"/>
      <c r="H35" s="107">
        <v>38</v>
      </c>
      <c r="I35" s="107"/>
      <c r="J35" s="107">
        <f t="shared" si="2"/>
        <v>38</v>
      </c>
      <c r="K35" s="107"/>
      <c r="L35" s="109"/>
    </row>
    <row r="36" spans="1:12" ht="15.75" customHeight="1" thickBot="1">
      <c r="A36" s="106"/>
      <c r="B36" s="106" t="s">
        <v>108</v>
      </c>
      <c r="C36" s="106"/>
      <c r="D36" s="106"/>
      <c r="E36" s="106"/>
      <c r="F36" s="107"/>
      <c r="G36" s="107"/>
      <c r="H36" s="107">
        <v>118</v>
      </c>
      <c r="I36" s="107"/>
      <c r="J36" s="107">
        <f t="shared" si="2"/>
        <v>118</v>
      </c>
      <c r="K36" s="107"/>
      <c r="L36" s="109"/>
    </row>
    <row r="37" spans="1:12" ht="18.75" customHeight="1" thickBot="1">
      <c r="A37" s="106"/>
      <c r="B37" s="106" t="s">
        <v>77</v>
      </c>
      <c r="C37" s="106"/>
      <c r="D37" s="106">
        <f>SUM(D31:E36)</f>
        <v>1492</v>
      </c>
      <c r="E37" s="106"/>
      <c r="F37" s="106">
        <f>SUM(F31:G36)</f>
        <v>663</v>
      </c>
      <c r="G37" s="106"/>
      <c r="H37" s="106">
        <f>SUM(H31:I36)</f>
        <v>739</v>
      </c>
      <c r="I37" s="106"/>
      <c r="J37" s="107">
        <f>SUM(J31:K36)</f>
        <v>2894</v>
      </c>
      <c r="K37" s="107"/>
      <c r="L37" s="109"/>
    </row>
    <row r="38" ht="14.25">
      <c r="A38" s="2" t="s">
        <v>109</v>
      </c>
    </row>
    <row r="39" ht="14.25">
      <c r="A39" s="2" t="s">
        <v>110</v>
      </c>
    </row>
    <row r="40" spans="1:12" ht="18.75" customHeight="1">
      <c r="A40" s="64" t="s">
        <v>98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</sheetData>
  <sheetProtection/>
  <mergeCells count="59">
    <mergeCell ref="B37:C37"/>
    <mergeCell ref="D37:E37"/>
    <mergeCell ref="F37:G37"/>
    <mergeCell ref="H37:I37"/>
    <mergeCell ref="J37:K37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3:C33"/>
    <mergeCell ref="D33:E33"/>
    <mergeCell ref="F33:G33"/>
    <mergeCell ref="H33:I33"/>
    <mergeCell ref="J33:K33"/>
    <mergeCell ref="D34:E34"/>
    <mergeCell ref="F34:G34"/>
    <mergeCell ref="H34:I34"/>
    <mergeCell ref="J34:K34"/>
    <mergeCell ref="J31:K31"/>
    <mergeCell ref="B32:C32"/>
    <mergeCell ref="D32:E32"/>
    <mergeCell ref="F32:G32"/>
    <mergeCell ref="H32:I32"/>
    <mergeCell ref="A30:A37"/>
    <mergeCell ref="B30:C30"/>
    <mergeCell ref="D30:E30"/>
    <mergeCell ref="F30:G30"/>
    <mergeCell ref="H30:I30"/>
    <mergeCell ref="J30:K30"/>
    <mergeCell ref="B31:C31"/>
    <mergeCell ref="D31:E31"/>
    <mergeCell ref="F31:G31"/>
    <mergeCell ref="B34:C34"/>
    <mergeCell ref="A40:L40"/>
    <mergeCell ref="C28:E28"/>
    <mergeCell ref="F3:J3"/>
    <mergeCell ref="C3:E3"/>
    <mergeCell ref="J4:J5"/>
    <mergeCell ref="I4:I5"/>
    <mergeCell ref="F28:J28"/>
    <mergeCell ref="G4:G5"/>
    <mergeCell ref="H4:H5"/>
    <mergeCell ref="J32:K32"/>
    <mergeCell ref="L31:L37"/>
    <mergeCell ref="C2:K2"/>
    <mergeCell ref="A1:L1"/>
    <mergeCell ref="A2:A5"/>
    <mergeCell ref="B2:B5"/>
    <mergeCell ref="L2:L5"/>
    <mergeCell ref="K3:K5"/>
    <mergeCell ref="C4:E4"/>
    <mergeCell ref="F4:F5"/>
    <mergeCell ref="H31:I31"/>
  </mergeCells>
  <printOptions horizontalCentered="1"/>
  <pageMargins left="0.1968503937007874" right="0.1968503937007874" top="0.3937007874015748" bottom="0.3937007874015748" header="0.07874015748031496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11.875" style="0" customWidth="1"/>
    <col min="2" max="2" width="7.375" style="0" customWidth="1"/>
    <col min="3" max="3" width="7.25390625" style="0" customWidth="1"/>
    <col min="4" max="4" width="5.375" style="0" customWidth="1"/>
    <col min="5" max="5" width="6.125" style="0" customWidth="1"/>
    <col min="6" max="6" width="1.12109375" style="0" customWidth="1"/>
    <col min="7" max="10" width="9.00390625" style="6" customWidth="1"/>
  </cols>
  <sheetData>
    <row r="1" spans="1:10" ht="27.75" customHeight="1">
      <c r="A1" s="72" t="s">
        <v>56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4.25">
      <c r="A2" s="11" t="s">
        <v>35</v>
      </c>
      <c r="B2" s="68" t="s">
        <v>36</v>
      </c>
      <c r="C2" s="68"/>
      <c r="D2" s="69" t="s">
        <v>37</v>
      </c>
      <c r="E2" s="69"/>
      <c r="G2" s="70" t="s">
        <v>36</v>
      </c>
      <c r="H2" s="70"/>
      <c r="I2" s="71" t="s">
        <v>37</v>
      </c>
      <c r="J2" s="71"/>
    </row>
    <row r="3" spans="1:10" ht="14.25">
      <c r="A3" s="12"/>
      <c r="B3" s="10" t="s">
        <v>38</v>
      </c>
      <c r="C3" s="10" t="s">
        <v>39</v>
      </c>
      <c r="D3" s="10" t="s">
        <v>38</v>
      </c>
      <c r="E3" s="10" t="s">
        <v>39</v>
      </c>
      <c r="G3" s="14" t="s">
        <v>38</v>
      </c>
      <c r="H3" s="14" t="s">
        <v>39</v>
      </c>
      <c r="I3" s="14" t="s">
        <v>38</v>
      </c>
      <c r="J3" s="14" t="s">
        <v>39</v>
      </c>
    </row>
    <row r="4" spans="1:10" ht="14.25">
      <c r="A4" s="13" t="s">
        <v>21</v>
      </c>
      <c r="B4" s="9">
        <v>76</v>
      </c>
      <c r="C4" s="9">
        <v>176</v>
      </c>
      <c r="D4" s="9">
        <v>118</v>
      </c>
      <c r="E4" s="12">
        <v>295</v>
      </c>
      <c r="G4" s="15">
        <f>B4*90%</f>
        <v>68.4</v>
      </c>
      <c r="H4" s="15">
        <f>C4*90%</f>
        <v>158.4</v>
      </c>
      <c r="I4" s="15">
        <f>D4*90%</f>
        <v>106.2</v>
      </c>
      <c r="J4" s="15">
        <f>E4*90%</f>
        <v>265.5</v>
      </c>
    </row>
    <row r="5" spans="1:10" ht="14.25">
      <c r="A5" s="9" t="s">
        <v>3</v>
      </c>
      <c r="B5" s="9">
        <v>83</v>
      </c>
      <c r="C5" s="9">
        <v>157</v>
      </c>
      <c r="D5" s="9">
        <v>189</v>
      </c>
      <c r="E5" s="12">
        <v>308</v>
      </c>
      <c r="G5" s="15">
        <f aca="true" t="shared" si="0" ref="G5:G20">B5*90%</f>
        <v>74.7</v>
      </c>
      <c r="H5" s="15">
        <f aca="true" t="shared" si="1" ref="H5:H20">C5*90%</f>
        <v>141.3</v>
      </c>
      <c r="I5" s="15">
        <f aca="true" t="shared" si="2" ref="I5:I20">D5*90%</f>
        <v>170.1</v>
      </c>
      <c r="J5" s="15">
        <f aca="true" t="shared" si="3" ref="J5:J20">E5*90%</f>
        <v>277.2</v>
      </c>
    </row>
    <row r="6" spans="1:10" ht="14.25">
      <c r="A6" s="9" t="s">
        <v>22</v>
      </c>
      <c r="B6" s="9"/>
      <c r="C6" s="9"/>
      <c r="D6" s="9"/>
      <c r="E6" s="12"/>
      <c r="G6" s="15">
        <f t="shared" si="0"/>
        <v>0</v>
      </c>
      <c r="H6" s="15">
        <f t="shared" si="1"/>
        <v>0</v>
      </c>
      <c r="I6" s="15">
        <f t="shared" si="2"/>
        <v>0</v>
      </c>
      <c r="J6" s="15">
        <f t="shared" si="3"/>
        <v>0</v>
      </c>
    </row>
    <row r="7" spans="1:10" ht="14.25">
      <c r="A7" s="9" t="s">
        <v>23</v>
      </c>
      <c r="B7" s="9"/>
      <c r="C7" s="9"/>
      <c r="D7" s="9"/>
      <c r="E7" s="12"/>
      <c r="G7" s="15">
        <f t="shared" si="0"/>
        <v>0</v>
      </c>
      <c r="H7" s="15">
        <f t="shared" si="1"/>
        <v>0</v>
      </c>
      <c r="I7" s="15">
        <f t="shared" si="2"/>
        <v>0</v>
      </c>
      <c r="J7" s="15">
        <f t="shared" si="3"/>
        <v>0</v>
      </c>
    </row>
    <row r="8" spans="1:10" ht="14.25">
      <c r="A8" s="9" t="s">
        <v>24</v>
      </c>
      <c r="B8" s="9">
        <v>10</v>
      </c>
      <c r="C8" s="9">
        <v>47</v>
      </c>
      <c r="D8" s="9">
        <v>10</v>
      </c>
      <c r="E8" s="12">
        <v>47</v>
      </c>
      <c r="G8" s="15">
        <f t="shared" si="0"/>
        <v>9</v>
      </c>
      <c r="H8" s="15">
        <f t="shared" si="1"/>
        <v>42.300000000000004</v>
      </c>
      <c r="I8" s="15">
        <f t="shared" si="2"/>
        <v>9</v>
      </c>
      <c r="J8" s="15">
        <f t="shared" si="3"/>
        <v>42.300000000000004</v>
      </c>
    </row>
    <row r="9" spans="1:10" ht="14.25">
      <c r="A9" s="9" t="s">
        <v>25</v>
      </c>
      <c r="B9" s="9">
        <v>4</v>
      </c>
      <c r="C9" s="9">
        <v>9</v>
      </c>
      <c r="D9" s="9">
        <v>9</v>
      </c>
      <c r="E9" s="12">
        <v>19</v>
      </c>
      <c r="G9" s="15">
        <f t="shared" si="0"/>
        <v>3.6</v>
      </c>
      <c r="H9" s="15">
        <f t="shared" si="1"/>
        <v>8.1</v>
      </c>
      <c r="I9" s="15">
        <f t="shared" si="2"/>
        <v>8.1</v>
      </c>
      <c r="J9" s="15">
        <f t="shared" si="3"/>
        <v>17.1</v>
      </c>
    </row>
    <row r="10" spans="1:10" ht="14.25">
      <c r="A10" s="9" t="s">
        <v>26</v>
      </c>
      <c r="B10" s="9">
        <v>20</v>
      </c>
      <c r="C10" s="9">
        <v>35</v>
      </c>
      <c r="D10" s="9">
        <v>35</v>
      </c>
      <c r="E10" s="12">
        <v>67</v>
      </c>
      <c r="G10" s="15">
        <f t="shared" si="0"/>
        <v>18</v>
      </c>
      <c r="H10" s="15">
        <f t="shared" si="1"/>
        <v>31.5</v>
      </c>
      <c r="I10" s="15">
        <f t="shared" si="2"/>
        <v>31.5</v>
      </c>
      <c r="J10" s="15">
        <f t="shared" si="3"/>
        <v>60.300000000000004</v>
      </c>
    </row>
    <row r="11" spans="1:10" ht="14.25">
      <c r="A11" s="9" t="s">
        <v>27</v>
      </c>
      <c r="B11" s="9">
        <v>0</v>
      </c>
      <c r="C11" s="9">
        <v>0</v>
      </c>
      <c r="D11" s="9">
        <v>12</v>
      </c>
      <c r="E11" s="12">
        <v>16</v>
      </c>
      <c r="G11" s="15">
        <f t="shared" si="0"/>
        <v>0</v>
      </c>
      <c r="H11" s="15">
        <f t="shared" si="1"/>
        <v>0</v>
      </c>
      <c r="I11" s="15">
        <f t="shared" si="2"/>
        <v>10.8</v>
      </c>
      <c r="J11" s="15">
        <f t="shared" si="3"/>
        <v>14.4</v>
      </c>
    </row>
    <row r="12" spans="1:10" ht="14.25">
      <c r="A12" s="9" t="s">
        <v>28</v>
      </c>
      <c r="B12" s="9">
        <v>11</v>
      </c>
      <c r="C12" s="9">
        <v>33</v>
      </c>
      <c r="D12" s="9">
        <v>31</v>
      </c>
      <c r="E12" s="12">
        <v>54</v>
      </c>
      <c r="G12" s="15">
        <f t="shared" si="0"/>
        <v>9.9</v>
      </c>
      <c r="H12" s="15">
        <f t="shared" si="1"/>
        <v>29.7</v>
      </c>
      <c r="I12" s="15">
        <f t="shared" si="2"/>
        <v>27.900000000000002</v>
      </c>
      <c r="J12" s="15">
        <f t="shared" si="3"/>
        <v>48.6</v>
      </c>
    </row>
    <row r="13" spans="1:10" ht="14.25">
      <c r="A13" s="9" t="s">
        <v>29</v>
      </c>
      <c r="B13" s="9">
        <v>54</v>
      </c>
      <c r="C13" s="9">
        <v>62</v>
      </c>
      <c r="D13" s="9">
        <v>96</v>
      </c>
      <c r="E13" s="12">
        <v>112</v>
      </c>
      <c r="G13" s="15">
        <f t="shared" si="0"/>
        <v>48.6</v>
      </c>
      <c r="H13" s="15">
        <f t="shared" si="1"/>
        <v>55.800000000000004</v>
      </c>
      <c r="I13" s="15">
        <f t="shared" si="2"/>
        <v>86.4</v>
      </c>
      <c r="J13" s="15">
        <f t="shared" si="3"/>
        <v>100.8</v>
      </c>
    </row>
    <row r="14" spans="1:10" ht="14.25">
      <c r="A14" s="9" t="s">
        <v>30</v>
      </c>
      <c r="B14" s="9">
        <v>6</v>
      </c>
      <c r="C14" s="9">
        <v>31</v>
      </c>
      <c r="D14" s="9">
        <v>13</v>
      </c>
      <c r="E14" s="12">
        <v>81</v>
      </c>
      <c r="G14" s="15">
        <f t="shared" si="0"/>
        <v>5.4</v>
      </c>
      <c r="H14" s="15">
        <f t="shared" si="1"/>
        <v>27.900000000000002</v>
      </c>
      <c r="I14" s="15">
        <f t="shared" si="2"/>
        <v>11.700000000000001</v>
      </c>
      <c r="J14" s="15">
        <f t="shared" si="3"/>
        <v>72.9</v>
      </c>
    </row>
    <row r="15" spans="1:10" ht="14.25">
      <c r="A15" s="9" t="s">
        <v>31</v>
      </c>
      <c r="B15" s="9">
        <v>22</v>
      </c>
      <c r="C15" s="9">
        <v>13</v>
      </c>
      <c r="D15" s="9">
        <v>37</v>
      </c>
      <c r="E15" s="12">
        <v>27</v>
      </c>
      <c r="G15" s="15">
        <f t="shared" si="0"/>
        <v>19.8</v>
      </c>
      <c r="H15" s="15">
        <f t="shared" si="1"/>
        <v>11.700000000000001</v>
      </c>
      <c r="I15" s="15">
        <f t="shared" si="2"/>
        <v>33.300000000000004</v>
      </c>
      <c r="J15" s="15">
        <f t="shared" si="3"/>
        <v>24.3</v>
      </c>
    </row>
    <row r="16" spans="1:10" ht="14.25">
      <c r="A16" s="9" t="s">
        <v>32</v>
      </c>
      <c r="B16" s="9">
        <v>2</v>
      </c>
      <c r="C16" s="9">
        <v>15</v>
      </c>
      <c r="D16" s="9">
        <v>9</v>
      </c>
      <c r="E16" s="12">
        <v>24</v>
      </c>
      <c r="G16" s="15">
        <f t="shared" si="0"/>
        <v>1.8</v>
      </c>
      <c r="H16" s="15">
        <f t="shared" si="1"/>
        <v>13.5</v>
      </c>
      <c r="I16" s="15">
        <f t="shared" si="2"/>
        <v>8.1</v>
      </c>
      <c r="J16" s="15">
        <f t="shared" si="3"/>
        <v>21.6</v>
      </c>
    </row>
    <row r="17" spans="1:10" ht="14.25">
      <c r="A17" s="9" t="s">
        <v>33</v>
      </c>
      <c r="B17" s="9">
        <v>3</v>
      </c>
      <c r="C17" s="9">
        <v>1</v>
      </c>
      <c r="D17" s="9">
        <v>7</v>
      </c>
      <c r="E17" s="12">
        <v>1</v>
      </c>
      <c r="G17" s="15">
        <f t="shared" si="0"/>
        <v>2.7</v>
      </c>
      <c r="H17" s="15">
        <f t="shared" si="1"/>
        <v>0.9</v>
      </c>
      <c r="I17" s="15">
        <f t="shared" si="2"/>
        <v>6.3</v>
      </c>
      <c r="J17" s="15">
        <f t="shared" si="3"/>
        <v>0.9</v>
      </c>
    </row>
    <row r="18" spans="1:10" ht="14.25">
      <c r="A18" s="9" t="s">
        <v>34</v>
      </c>
      <c r="B18" s="9">
        <v>11</v>
      </c>
      <c r="C18" s="9">
        <v>18</v>
      </c>
      <c r="D18" s="9">
        <v>15</v>
      </c>
      <c r="E18" s="12">
        <v>42</v>
      </c>
      <c r="G18" s="15">
        <f t="shared" si="0"/>
        <v>9.9</v>
      </c>
      <c r="H18" s="15">
        <f t="shared" si="1"/>
        <v>16.2</v>
      </c>
      <c r="I18" s="15">
        <f t="shared" si="2"/>
        <v>13.5</v>
      </c>
      <c r="J18" s="15">
        <f t="shared" si="3"/>
        <v>37.800000000000004</v>
      </c>
    </row>
    <row r="19" spans="1:10" ht="14.25">
      <c r="A19" s="16" t="s">
        <v>6</v>
      </c>
      <c r="B19" s="17">
        <v>53</v>
      </c>
      <c r="C19" s="17">
        <v>66</v>
      </c>
      <c r="D19" s="17">
        <v>78</v>
      </c>
      <c r="E19" s="18">
        <v>106</v>
      </c>
      <c r="F19" s="19"/>
      <c r="G19" s="20">
        <f t="shared" si="0"/>
        <v>47.7</v>
      </c>
      <c r="H19" s="20">
        <f t="shared" si="1"/>
        <v>59.4</v>
      </c>
      <c r="I19" s="20">
        <f t="shared" si="2"/>
        <v>70.2</v>
      </c>
      <c r="J19" s="20">
        <f t="shared" si="3"/>
        <v>95.4</v>
      </c>
    </row>
    <row r="20" spans="1:10" ht="14.25">
      <c r="A20" s="16" t="s">
        <v>7</v>
      </c>
      <c r="B20" s="17">
        <v>43</v>
      </c>
      <c r="C20" s="17">
        <v>47</v>
      </c>
      <c r="D20" s="17">
        <v>75</v>
      </c>
      <c r="E20" s="18">
        <v>87</v>
      </c>
      <c r="F20" s="19"/>
      <c r="G20" s="20">
        <f t="shared" si="0"/>
        <v>38.7</v>
      </c>
      <c r="H20" s="20">
        <f t="shared" si="1"/>
        <v>42.300000000000004</v>
      </c>
      <c r="I20" s="20">
        <f t="shared" si="2"/>
        <v>67.5</v>
      </c>
      <c r="J20" s="20">
        <f t="shared" si="3"/>
        <v>78.3</v>
      </c>
    </row>
  </sheetData>
  <sheetProtection/>
  <mergeCells count="5">
    <mergeCell ref="B2:C2"/>
    <mergeCell ref="D2:E2"/>
    <mergeCell ref="G2:H2"/>
    <mergeCell ref="I2:J2"/>
    <mergeCell ref="A1:J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31">
      <selection activeCell="N44" sqref="N44"/>
    </sheetView>
  </sheetViews>
  <sheetFormatPr defaultColWidth="9.00390625" defaultRowHeight="14.25"/>
  <cols>
    <col min="1" max="1" width="12.50390625" style="2" customWidth="1"/>
    <col min="2" max="2" width="3.75390625" style="2" customWidth="1"/>
    <col min="3" max="3" width="4.375" style="6" customWidth="1"/>
    <col min="4" max="4" width="4.25390625" style="6" customWidth="1"/>
    <col min="5" max="5" width="4.625" style="6" customWidth="1"/>
    <col min="6" max="6" width="4.375" style="6" customWidth="1"/>
    <col min="7" max="7" width="4.875" style="6" customWidth="1"/>
    <col min="8" max="8" width="4.00390625" style="2" customWidth="1"/>
    <col min="9" max="9" width="4.75390625" style="7" customWidth="1"/>
    <col min="10" max="10" width="4.625" style="7" customWidth="1"/>
    <col min="11" max="11" width="3.875" style="2" customWidth="1"/>
    <col min="12" max="12" width="4.625" style="7" customWidth="1"/>
    <col min="13" max="13" width="4.25390625" style="7" customWidth="1"/>
    <col min="14" max="15" width="3.75390625" style="2" customWidth="1"/>
    <col min="16" max="16" width="4.25390625" style="2" customWidth="1"/>
    <col min="17" max="17" width="5.75390625" style="3" customWidth="1"/>
    <col min="18" max="18" width="5.125" style="3" customWidth="1"/>
    <col min="19" max="19" width="7.375" style="3" customWidth="1"/>
    <col min="20" max="16384" width="9.00390625" style="2" customWidth="1"/>
  </cols>
  <sheetData>
    <row r="1" spans="1:19" ht="30.75" customHeight="1" thickBot="1">
      <c r="A1" s="63" t="s">
        <v>135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5"/>
    </row>
    <row r="2" spans="1:19" ht="24.75" customHeight="1" thickBot="1">
      <c r="A2" s="111" t="s">
        <v>0</v>
      </c>
      <c r="B2" s="111" t="s">
        <v>1</v>
      </c>
      <c r="C2" s="84" t="s">
        <v>106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111" t="s">
        <v>20</v>
      </c>
      <c r="S2" s="5"/>
    </row>
    <row r="3" spans="1:19" ht="39" customHeight="1" thickBot="1">
      <c r="A3" s="111"/>
      <c r="B3" s="111"/>
      <c r="C3" s="112" t="s">
        <v>89</v>
      </c>
      <c r="D3" s="112"/>
      <c r="E3" s="112" t="s">
        <v>90</v>
      </c>
      <c r="F3" s="112"/>
      <c r="G3" s="112" t="s">
        <v>105</v>
      </c>
      <c r="H3" s="112"/>
      <c r="I3" s="112" t="s">
        <v>91</v>
      </c>
      <c r="J3" s="112"/>
      <c r="K3" s="112"/>
      <c r="L3" s="112" t="s">
        <v>92</v>
      </c>
      <c r="M3" s="112"/>
      <c r="N3" s="112"/>
      <c r="O3" s="112" t="s">
        <v>55</v>
      </c>
      <c r="P3" s="112"/>
      <c r="Q3" s="111" t="s">
        <v>8</v>
      </c>
      <c r="R3" s="111"/>
      <c r="S3" s="5"/>
    </row>
    <row r="4" spans="1:19" ht="21" customHeight="1" thickBot="1">
      <c r="A4" s="111"/>
      <c r="B4" s="111"/>
      <c r="C4" s="112" t="s">
        <v>64</v>
      </c>
      <c r="D4" s="112"/>
      <c r="E4" s="112" t="s">
        <v>93</v>
      </c>
      <c r="F4" s="112"/>
      <c r="G4" s="87" t="s">
        <v>116</v>
      </c>
      <c r="H4" s="87" t="s">
        <v>70</v>
      </c>
      <c r="I4" s="87" t="s">
        <v>62</v>
      </c>
      <c r="J4" s="87" t="s">
        <v>123</v>
      </c>
      <c r="K4" s="87" t="s">
        <v>57</v>
      </c>
      <c r="L4" s="87" t="s">
        <v>120</v>
      </c>
      <c r="M4" s="87" t="s">
        <v>121</v>
      </c>
      <c r="N4" s="87" t="s">
        <v>122</v>
      </c>
      <c r="O4" s="87" t="s">
        <v>63</v>
      </c>
      <c r="P4" s="87" t="s">
        <v>61</v>
      </c>
      <c r="Q4" s="111"/>
      <c r="R4" s="111"/>
      <c r="S4" s="5"/>
    </row>
    <row r="5" spans="1:19" ht="46.5" customHeight="1" thickBot="1">
      <c r="A5" s="111"/>
      <c r="B5" s="111"/>
      <c r="C5" s="88" t="s">
        <v>115</v>
      </c>
      <c r="D5" s="88" t="s">
        <v>68</v>
      </c>
      <c r="E5" s="88" t="s">
        <v>69</v>
      </c>
      <c r="F5" s="88" t="s">
        <v>94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111"/>
      <c r="R5" s="111"/>
      <c r="S5" s="4"/>
    </row>
    <row r="6" spans="1:19" ht="16.5" customHeight="1" thickBot="1">
      <c r="A6" s="90" t="s">
        <v>2</v>
      </c>
      <c r="B6" s="93" t="s">
        <v>10</v>
      </c>
      <c r="C6" s="113">
        <v>311</v>
      </c>
      <c r="D6" s="113">
        <v>136</v>
      </c>
      <c r="E6" s="113"/>
      <c r="F6" s="113"/>
      <c r="G6" s="113">
        <v>166</v>
      </c>
      <c r="H6" s="114"/>
      <c r="I6" s="113">
        <v>275</v>
      </c>
      <c r="J6" s="113">
        <v>159</v>
      </c>
      <c r="K6" s="114"/>
      <c r="L6" s="114"/>
      <c r="M6" s="114"/>
      <c r="N6" s="114"/>
      <c r="O6" s="114"/>
      <c r="P6" s="114"/>
      <c r="Q6" s="114">
        <f>SUM(C6:P6)</f>
        <v>1047</v>
      </c>
      <c r="R6" s="93" t="s">
        <v>12</v>
      </c>
      <c r="S6" s="4"/>
    </row>
    <row r="7" spans="1:19" ht="16.5" customHeight="1" thickBot="1">
      <c r="A7" s="94" t="s">
        <v>3</v>
      </c>
      <c r="B7" s="93" t="s">
        <v>10</v>
      </c>
      <c r="C7" s="113">
        <v>358</v>
      </c>
      <c r="D7" s="113">
        <v>154</v>
      </c>
      <c r="E7" s="113"/>
      <c r="F7" s="113"/>
      <c r="G7" s="113">
        <v>189</v>
      </c>
      <c r="H7" s="114"/>
      <c r="I7" s="113">
        <v>162</v>
      </c>
      <c r="J7" s="113">
        <v>171</v>
      </c>
      <c r="K7" s="114"/>
      <c r="L7" s="114"/>
      <c r="M7" s="114"/>
      <c r="N7" s="114"/>
      <c r="O7" s="114">
        <v>93</v>
      </c>
      <c r="P7" s="114"/>
      <c r="Q7" s="114">
        <f>SUM(C7:P7)</f>
        <v>1127</v>
      </c>
      <c r="R7" s="93" t="s">
        <v>12</v>
      </c>
      <c r="S7" s="4"/>
    </row>
    <row r="8" spans="1:19" ht="16.5" customHeight="1" thickBot="1">
      <c r="A8" s="95" t="s">
        <v>132</v>
      </c>
      <c r="B8" s="93" t="s">
        <v>10</v>
      </c>
      <c r="C8" s="114"/>
      <c r="D8" s="114"/>
      <c r="E8" s="114">
        <v>66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>
        <f>SUM(C8:P8)</f>
        <v>66</v>
      </c>
      <c r="R8" s="93" t="s">
        <v>12</v>
      </c>
      <c r="S8" s="4"/>
    </row>
    <row r="9" spans="1:19" ht="16.5" customHeight="1" thickBot="1">
      <c r="A9" s="95" t="s">
        <v>4</v>
      </c>
      <c r="B9" s="93" t="s">
        <v>10</v>
      </c>
      <c r="C9" s="114"/>
      <c r="D9" s="114"/>
      <c r="E9" s="114"/>
      <c r="F9" s="114"/>
      <c r="G9" s="114"/>
      <c r="H9" s="114"/>
      <c r="I9" s="113"/>
      <c r="J9" s="113"/>
      <c r="K9" s="114"/>
      <c r="L9" s="113">
        <v>35</v>
      </c>
      <c r="M9" s="113">
        <v>42</v>
      </c>
      <c r="N9" s="114"/>
      <c r="O9" s="114"/>
      <c r="P9" s="114"/>
      <c r="Q9" s="114">
        <f>SUM(C9:P9)</f>
        <v>77</v>
      </c>
      <c r="R9" s="93" t="s">
        <v>12</v>
      </c>
      <c r="S9" s="4"/>
    </row>
    <row r="10" spans="1:19" ht="24" customHeight="1" thickBot="1">
      <c r="A10" s="95" t="s">
        <v>133</v>
      </c>
      <c r="B10" s="93" t="s">
        <v>10</v>
      </c>
      <c r="C10" s="115"/>
      <c r="D10" s="115"/>
      <c r="E10" s="113">
        <v>269</v>
      </c>
      <c r="F10" s="113">
        <v>77</v>
      </c>
      <c r="G10" s="114"/>
      <c r="H10" s="114"/>
      <c r="I10" s="114"/>
      <c r="J10" s="114"/>
      <c r="K10" s="114"/>
      <c r="L10" s="113">
        <v>18</v>
      </c>
      <c r="M10" s="113">
        <v>12</v>
      </c>
      <c r="N10" s="114"/>
      <c r="O10" s="114"/>
      <c r="P10" s="114"/>
      <c r="Q10" s="114">
        <f>SUM(E10:P10)</f>
        <v>376</v>
      </c>
      <c r="R10" s="93" t="s">
        <v>12</v>
      </c>
      <c r="S10" s="4"/>
    </row>
    <row r="11" spans="1:19" ht="16.5" customHeight="1" thickBot="1">
      <c r="A11" s="96" t="s">
        <v>124</v>
      </c>
      <c r="B11" s="93" t="s">
        <v>10</v>
      </c>
      <c r="C11" s="113"/>
      <c r="D11" s="113"/>
      <c r="E11" s="113">
        <v>440</v>
      </c>
      <c r="F11" s="113">
        <v>125</v>
      </c>
      <c r="G11" s="113"/>
      <c r="H11" s="114"/>
      <c r="I11" s="113">
        <v>67</v>
      </c>
      <c r="J11" s="113">
        <v>26</v>
      </c>
      <c r="K11" s="114"/>
      <c r="L11" s="114"/>
      <c r="M11" s="114"/>
      <c r="N11" s="114"/>
      <c r="O11" s="114"/>
      <c r="P11" s="114"/>
      <c r="Q11" s="114">
        <f aca="true" t="shared" si="0" ref="Q11:Q26">SUM(C11:P11)</f>
        <v>658</v>
      </c>
      <c r="R11" s="93" t="s">
        <v>12</v>
      </c>
      <c r="S11" s="4"/>
    </row>
    <row r="12" spans="1:19" ht="23.25" customHeight="1" thickBot="1">
      <c r="A12" s="96" t="s">
        <v>125</v>
      </c>
      <c r="B12" s="93" t="s">
        <v>10</v>
      </c>
      <c r="C12" s="114"/>
      <c r="D12" s="114"/>
      <c r="E12" s="114"/>
      <c r="F12" s="114"/>
      <c r="G12" s="114"/>
      <c r="H12" s="114"/>
      <c r="I12" s="113">
        <v>8</v>
      </c>
      <c r="J12" s="113">
        <v>14</v>
      </c>
      <c r="K12" s="114"/>
      <c r="L12" s="113"/>
      <c r="M12" s="113"/>
      <c r="N12" s="114"/>
      <c r="O12" s="114"/>
      <c r="P12" s="114"/>
      <c r="Q12" s="114">
        <f t="shared" si="0"/>
        <v>22</v>
      </c>
      <c r="R12" s="93" t="s">
        <v>12</v>
      </c>
      <c r="S12" s="1"/>
    </row>
    <row r="13" spans="1:19" ht="16.5" customHeight="1" thickBot="1">
      <c r="A13" s="95" t="s">
        <v>5</v>
      </c>
      <c r="B13" s="93" t="s">
        <v>10</v>
      </c>
      <c r="C13" s="114"/>
      <c r="D13" s="114"/>
      <c r="E13" s="114"/>
      <c r="F13" s="114"/>
      <c r="G13" s="114"/>
      <c r="H13" s="114"/>
      <c r="I13" s="113">
        <v>48</v>
      </c>
      <c r="J13" s="113">
        <v>27</v>
      </c>
      <c r="K13" s="114"/>
      <c r="L13" s="114"/>
      <c r="M13" s="114"/>
      <c r="N13" s="114"/>
      <c r="O13" s="114"/>
      <c r="P13" s="114"/>
      <c r="Q13" s="114">
        <f t="shared" si="0"/>
        <v>75</v>
      </c>
      <c r="R13" s="93" t="s">
        <v>12</v>
      </c>
      <c r="S13" s="1"/>
    </row>
    <row r="14" spans="1:19" ht="16.5" customHeight="1" thickBot="1">
      <c r="A14" s="95" t="s">
        <v>126</v>
      </c>
      <c r="B14" s="93" t="s">
        <v>10</v>
      </c>
      <c r="C14" s="114"/>
      <c r="D14" s="114"/>
      <c r="E14" s="114"/>
      <c r="F14" s="114"/>
      <c r="G14" s="114"/>
      <c r="H14" s="114"/>
      <c r="I14" s="113">
        <v>82</v>
      </c>
      <c r="J14" s="113">
        <v>57</v>
      </c>
      <c r="K14" s="114"/>
      <c r="L14" s="114"/>
      <c r="M14" s="114"/>
      <c r="N14" s="114"/>
      <c r="O14" s="114"/>
      <c r="P14" s="114"/>
      <c r="Q14" s="114">
        <f t="shared" si="0"/>
        <v>139</v>
      </c>
      <c r="R14" s="93" t="s">
        <v>12</v>
      </c>
      <c r="S14" s="1"/>
    </row>
    <row r="15" spans="1:19" ht="16.5" customHeight="1" thickBot="1">
      <c r="A15" s="96" t="s">
        <v>127</v>
      </c>
      <c r="B15" s="93" t="s">
        <v>10</v>
      </c>
      <c r="C15" s="114"/>
      <c r="D15" s="114"/>
      <c r="E15" s="114"/>
      <c r="F15" s="114"/>
      <c r="G15" s="114"/>
      <c r="H15" s="114"/>
      <c r="I15" s="113"/>
      <c r="J15" s="113"/>
      <c r="K15" s="114"/>
      <c r="L15" s="113">
        <v>43</v>
      </c>
      <c r="M15" s="113">
        <v>32</v>
      </c>
      <c r="N15" s="114"/>
      <c r="O15" s="114"/>
      <c r="P15" s="114"/>
      <c r="Q15" s="114">
        <f t="shared" si="0"/>
        <v>75</v>
      </c>
      <c r="R15" s="93" t="s">
        <v>12</v>
      </c>
      <c r="S15" s="1"/>
    </row>
    <row r="16" spans="1:18" ht="16.5" customHeight="1" thickBot="1">
      <c r="A16" s="96" t="s">
        <v>128</v>
      </c>
      <c r="B16" s="93" t="s">
        <v>10</v>
      </c>
      <c r="C16" s="114"/>
      <c r="D16" s="114"/>
      <c r="E16" s="114"/>
      <c r="F16" s="114"/>
      <c r="G16" s="114"/>
      <c r="H16" s="114"/>
      <c r="I16" s="113">
        <v>28</v>
      </c>
      <c r="J16" s="113">
        <v>16</v>
      </c>
      <c r="K16" s="114"/>
      <c r="L16" s="114"/>
      <c r="M16" s="114"/>
      <c r="N16" s="114"/>
      <c r="O16" s="114"/>
      <c r="P16" s="114"/>
      <c r="Q16" s="114">
        <f t="shared" si="0"/>
        <v>44</v>
      </c>
      <c r="R16" s="93" t="s">
        <v>12</v>
      </c>
    </row>
    <row r="17" spans="1:18" ht="16.5" customHeight="1" thickBot="1">
      <c r="A17" s="96" t="s">
        <v>129</v>
      </c>
      <c r="B17" s="93" t="s">
        <v>10</v>
      </c>
      <c r="C17" s="114"/>
      <c r="D17" s="114"/>
      <c r="E17" s="114"/>
      <c r="F17" s="114"/>
      <c r="G17" s="114"/>
      <c r="H17" s="114"/>
      <c r="I17" s="116"/>
      <c r="J17" s="116"/>
      <c r="K17" s="114"/>
      <c r="L17" s="113">
        <v>24</v>
      </c>
      <c r="M17" s="113">
        <v>10</v>
      </c>
      <c r="N17" s="114"/>
      <c r="O17" s="114"/>
      <c r="P17" s="114"/>
      <c r="Q17" s="114">
        <f t="shared" si="0"/>
        <v>34</v>
      </c>
      <c r="R17" s="93" t="s">
        <v>12</v>
      </c>
    </row>
    <row r="18" spans="1:18" ht="23.25" customHeight="1" thickBot="1">
      <c r="A18" s="96" t="s">
        <v>131</v>
      </c>
      <c r="B18" s="93" t="s">
        <v>10</v>
      </c>
      <c r="C18" s="114"/>
      <c r="D18" s="114"/>
      <c r="E18" s="114"/>
      <c r="F18" s="114"/>
      <c r="G18" s="114"/>
      <c r="H18" s="114"/>
      <c r="I18" s="113"/>
      <c r="J18" s="113"/>
      <c r="K18" s="114"/>
      <c r="L18" s="113">
        <v>1</v>
      </c>
      <c r="M18" s="113">
        <v>4</v>
      </c>
      <c r="N18" s="114"/>
      <c r="O18" s="114"/>
      <c r="P18" s="114"/>
      <c r="Q18" s="114">
        <f t="shared" si="0"/>
        <v>5</v>
      </c>
      <c r="R18" s="93" t="s">
        <v>12</v>
      </c>
    </row>
    <row r="19" spans="1:18" ht="16.5" customHeight="1" thickBot="1">
      <c r="A19" s="96" t="s">
        <v>130</v>
      </c>
      <c r="B19" s="93" t="s">
        <v>10</v>
      </c>
      <c r="C19" s="114"/>
      <c r="D19" s="114"/>
      <c r="E19" s="114"/>
      <c r="F19" s="114"/>
      <c r="G19" s="114"/>
      <c r="H19" s="114"/>
      <c r="I19" s="113"/>
      <c r="J19" s="113"/>
      <c r="K19" s="114"/>
      <c r="L19" s="113">
        <v>30</v>
      </c>
      <c r="M19" s="113">
        <v>24</v>
      </c>
      <c r="N19" s="114"/>
      <c r="O19" s="114"/>
      <c r="P19" s="114"/>
      <c r="Q19" s="114">
        <f t="shared" si="0"/>
        <v>54</v>
      </c>
      <c r="R19" s="93" t="s">
        <v>12</v>
      </c>
    </row>
    <row r="20" spans="1:18" ht="16.5" customHeight="1" thickBot="1">
      <c r="A20" s="98" t="s">
        <v>6</v>
      </c>
      <c r="B20" s="93" t="s">
        <v>10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3">
        <v>57</v>
      </c>
      <c r="M20" s="113">
        <v>71</v>
      </c>
      <c r="N20" s="114"/>
      <c r="O20" s="114"/>
      <c r="P20" s="114"/>
      <c r="Q20" s="114">
        <f t="shared" si="0"/>
        <v>128</v>
      </c>
      <c r="R20" s="93" t="s">
        <v>12</v>
      </c>
    </row>
    <row r="21" spans="1:18" ht="26.25" customHeight="1" thickBot="1">
      <c r="A21" s="98" t="s">
        <v>7</v>
      </c>
      <c r="B21" s="93" t="s">
        <v>10</v>
      </c>
      <c r="C21" s="114"/>
      <c r="D21" s="114"/>
      <c r="E21" s="114"/>
      <c r="F21" s="114"/>
      <c r="G21" s="114"/>
      <c r="H21" s="114"/>
      <c r="I21" s="113">
        <v>47</v>
      </c>
      <c r="J21" s="113">
        <v>46</v>
      </c>
      <c r="K21" s="114"/>
      <c r="L21" s="113"/>
      <c r="M21" s="113"/>
      <c r="N21" s="114"/>
      <c r="O21" s="114"/>
      <c r="P21" s="114"/>
      <c r="Q21" s="114">
        <f t="shared" si="0"/>
        <v>93</v>
      </c>
      <c r="R21" s="93" t="s">
        <v>12</v>
      </c>
    </row>
    <row r="22" spans="1:18" ht="24.75" customHeight="1" thickBot="1">
      <c r="A22" s="98" t="s">
        <v>95</v>
      </c>
      <c r="B22" s="93" t="s">
        <v>10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>
        <v>126</v>
      </c>
      <c r="O22" s="114"/>
      <c r="P22" s="114"/>
      <c r="Q22" s="114">
        <f t="shared" si="0"/>
        <v>126</v>
      </c>
      <c r="R22" s="93" t="s">
        <v>11</v>
      </c>
    </row>
    <row r="23" spans="1:18" ht="16.5" customHeight="1" thickBot="1">
      <c r="A23" s="95" t="s">
        <v>15</v>
      </c>
      <c r="B23" s="93" t="s">
        <v>10</v>
      </c>
      <c r="C23" s="117"/>
      <c r="D23" s="117"/>
      <c r="E23" s="117"/>
      <c r="F23" s="117"/>
      <c r="G23" s="117"/>
      <c r="H23" s="117"/>
      <c r="I23" s="117"/>
      <c r="J23" s="117"/>
      <c r="K23" s="117">
        <v>220</v>
      </c>
      <c r="L23" s="117"/>
      <c r="M23" s="117"/>
      <c r="N23" s="117">
        <v>68</v>
      </c>
      <c r="O23" s="117"/>
      <c r="P23" s="117"/>
      <c r="Q23" s="117">
        <f t="shared" si="0"/>
        <v>288</v>
      </c>
      <c r="R23" s="93" t="s">
        <v>11</v>
      </c>
    </row>
    <row r="24" spans="1:19" s="6" customFormat="1" ht="22.5" customHeight="1" thickBot="1">
      <c r="A24" s="118" t="s">
        <v>17</v>
      </c>
      <c r="B24" s="119" t="s">
        <v>18</v>
      </c>
      <c r="C24" s="120"/>
      <c r="D24" s="120"/>
      <c r="E24" s="121"/>
      <c r="F24" s="121"/>
      <c r="G24" s="121"/>
      <c r="H24" s="121"/>
      <c r="I24" s="121"/>
      <c r="J24" s="121"/>
      <c r="K24" s="121">
        <v>24</v>
      </c>
      <c r="L24" s="121"/>
      <c r="M24" s="121"/>
      <c r="N24" s="121"/>
      <c r="O24" s="121"/>
      <c r="P24" s="121"/>
      <c r="Q24" s="121">
        <f t="shared" si="0"/>
        <v>24</v>
      </c>
      <c r="R24" s="119" t="s">
        <v>19</v>
      </c>
      <c r="S24" s="8"/>
    </row>
    <row r="25" spans="1:18" ht="16.5" customHeight="1" thickBot="1">
      <c r="A25" s="98" t="s">
        <v>9</v>
      </c>
      <c r="B25" s="93" t="s">
        <v>10</v>
      </c>
      <c r="C25" s="122"/>
      <c r="D25" s="122"/>
      <c r="E25" s="117"/>
      <c r="F25" s="117"/>
      <c r="G25" s="117"/>
      <c r="H25" s="117">
        <v>87</v>
      </c>
      <c r="I25" s="117"/>
      <c r="J25" s="117"/>
      <c r="K25" s="117"/>
      <c r="L25" s="117"/>
      <c r="M25" s="117"/>
      <c r="N25" s="117"/>
      <c r="O25" s="117"/>
      <c r="P25" s="117"/>
      <c r="Q25" s="117">
        <f t="shared" si="0"/>
        <v>87</v>
      </c>
      <c r="R25" s="93" t="s">
        <v>11</v>
      </c>
    </row>
    <row r="26" spans="1:18" ht="16.5" customHeight="1" thickBot="1">
      <c r="A26" s="98" t="s">
        <v>16</v>
      </c>
      <c r="B26" s="93" t="s">
        <v>10</v>
      </c>
      <c r="C26" s="122"/>
      <c r="D26" s="122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>
        <v>120</v>
      </c>
      <c r="Q26" s="117">
        <f t="shared" si="0"/>
        <v>120</v>
      </c>
      <c r="R26" s="93" t="s">
        <v>11</v>
      </c>
    </row>
    <row r="27" spans="1:18" ht="23.25" customHeight="1" thickBot="1">
      <c r="A27" s="101" t="s">
        <v>13</v>
      </c>
      <c r="B27" s="115"/>
      <c r="C27" s="117">
        <f aca="true" t="shared" si="1" ref="C27:J27">SUM(C6:C26)</f>
        <v>669</v>
      </c>
      <c r="D27" s="117">
        <f>SUM(D6:D26)</f>
        <v>290</v>
      </c>
      <c r="E27" s="117">
        <f t="shared" si="1"/>
        <v>775</v>
      </c>
      <c r="F27" s="117">
        <f>SUM(F6:F26)</f>
        <v>202</v>
      </c>
      <c r="G27" s="117">
        <f t="shared" si="1"/>
        <v>355</v>
      </c>
      <c r="H27" s="117">
        <f>SUM(H6:H26)</f>
        <v>87</v>
      </c>
      <c r="I27" s="117">
        <f>SUM(I6:I26)</f>
        <v>717</v>
      </c>
      <c r="J27" s="117">
        <f t="shared" si="1"/>
        <v>516</v>
      </c>
      <c r="K27" s="117">
        <f aca="true" t="shared" si="2" ref="K27:Q27">SUM(K6:K26)</f>
        <v>244</v>
      </c>
      <c r="L27" s="117">
        <f t="shared" si="2"/>
        <v>208</v>
      </c>
      <c r="M27" s="117">
        <f>SUM(M6:M26)</f>
        <v>195</v>
      </c>
      <c r="N27" s="117">
        <f t="shared" si="2"/>
        <v>194</v>
      </c>
      <c r="O27" s="117">
        <f t="shared" si="2"/>
        <v>93</v>
      </c>
      <c r="P27" s="117">
        <f t="shared" si="2"/>
        <v>120</v>
      </c>
      <c r="Q27" s="117">
        <f t="shared" si="2"/>
        <v>4665</v>
      </c>
      <c r="R27" s="93" t="s">
        <v>11</v>
      </c>
    </row>
    <row r="28" spans="1:18" ht="24" customHeight="1" thickBot="1">
      <c r="A28" s="101" t="s">
        <v>14</v>
      </c>
      <c r="B28" s="115"/>
      <c r="C28" s="107">
        <f>998-C27-D27</f>
        <v>39</v>
      </c>
      <c r="D28" s="107"/>
      <c r="E28" s="107">
        <f>986-E27-F27</f>
        <v>9</v>
      </c>
      <c r="F28" s="107"/>
      <c r="G28" s="107">
        <f>454-G27-H27</f>
        <v>12</v>
      </c>
      <c r="H28" s="107"/>
      <c r="I28" s="107">
        <f>1488-I27-J27-K27</f>
        <v>11</v>
      </c>
      <c r="J28" s="107"/>
      <c r="K28" s="107"/>
      <c r="L28" s="107">
        <f>724-L27-M27-N27</f>
        <v>127</v>
      </c>
      <c r="M28" s="107"/>
      <c r="N28" s="107"/>
      <c r="O28" s="107">
        <f>216-O27-P27</f>
        <v>3</v>
      </c>
      <c r="P28" s="107"/>
      <c r="Q28" s="91">
        <f>SUM(C28:P28)</f>
        <v>201</v>
      </c>
      <c r="R28" s="122"/>
    </row>
    <row r="29" spans="1:18" ht="3" customHeight="1" thickBot="1">
      <c r="A29" s="101"/>
      <c r="B29" s="115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122"/>
    </row>
    <row r="30" spans="1:18" ht="15" thickBot="1">
      <c r="A30" s="106" t="s">
        <v>87</v>
      </c>
      <c r="B30" s="123"/>
      <c r="C30" s="123"/>
      <c r="D30" s="123"/>
      <c r="E30" s="106" t="s">
        <v>85</v>
      </c>
      <c r="F30" s="106"/>
      <c r="G30" s="106"/>
      <c r="H30" s="106" t="s">
        <v>99</v>
      </c>
      <c r="I30" s="106"/>
      <c r="J30" s="106"/>
      <c r="K30" s="106" t="s">
        <v>101</v>
      </c>
      <c r="L30" s="106"/>
      <c r="M30" s="106"/>
      <c r="N30" s="106" t="s">
        <v>88</v>
      </c>
      <c r="O30" s="106"/>
      <c r="P30" s="106"/>
      <c r="Q30" s="106" t="s">
        <v>104</v>
      </c>
      <c r="R30" s="123"/>
    </row>
    <row r="31" spans="1:18" ht="15" thickBot="1">
      <c r="A31" s="106"/>
      <c r="B31" s="106" t="s">
        <v>80</v>
      </c>
      <c r="C31" s="106"/>
      <c r="D31" s="106"/>
      <c r="E31" s="123">
        <f>SUM(C27,E27,G27)</f>
        <v>1799</v>
      </c>
      <c r="F31" s="123"/>
      <c r="G31" s="123"/>
      <c r="H31" s="123">
        <f>SUM(D27,F27)</f>
        <v>492</v>
      </c>
      <c r="I31" s="123"/>
      <c r="J31" s="123"/>
      <c r="K31" s="123"/>
      <c r="L31" s="123"/>
      <c r="M31" s="123"/>
      <c r="N31" s="123">
        <f aca="true" t="shared" si="3" ref="N31:N36">SUM(E31:M31)</f>
        <v>2291</v>
      </c>
      <c r="O31" s="123"/>
      <c r="P31" s="123"/>
      <c r="Q31" s="124" t="s">
        <v>112</v>
      </c>
      <c r="R31" s="124"/>
    </row>
    <row r="32" spans="1:18" ht="15" thickBot="1">
      <c r="A32" s="106"/>
      <c r="B32" s="106" t="s">
        <v>81</v>
      </c>
      <c r="C32" s="106"/>
      <c r="D32" s="106"/>
      <c r="E32" s="123">
        <f>SUM(I27,L27,O27)</f>
        <v>1018</v>
      </c>
      <c r="F32" s="123"/>
      <c r="G32" s="123"/>
      <c r="H32" s="123">
        <f>SUM(J27,M27)</f>
        <v>711</v>
      </c>
      <c r="I32" s="123"/>
      <c r="J32" s="123"/>
      <c r="K32" s="123">
        <f>SUM(K23,N23)</f>
        <v>288</v>
      </c>
      <c r="L32" s="123"/>
      <c r="M32" s="123"/>
      <c r="N32" s="123">
        <f t="shared" si="3"/>
        <v>2017</v>
      </c>
      <c r="O32" s="123"/>
      <c r="P32" s="123"/>
      <c r="Q32" s="124"/>
      <c r="R32" s="124"/>
    </row>
    <row r="33" spans="1:18" ht="15" thickBot="1">
      <c r="A33" s="106"/>
      <c r="B33" s="123" t="s">
        <v>97</v>
      </c>
      <c r="C33" s="123"/>
      <c r="D33" s="123"/>
      <c r="E33" s="123"/>
      <c r="F33" s="123"/>
      <c r="G33" s="123"/>
      <c r="H33" s="123"/>
      <c r="I33" s="123"/>
      <c r="J33" s="123"/>
      <c r="K33" s="123">
        <f>SUM(K24)</f>
        <v>24</v>
      </c>
      <c r="L33" s="123"/>
      <c r="M33" s="123"/>
      <c r="N33" s="123">
        <f t="shared" si="3"/>
        <v>24</v>
      </c>
      <c r="O33" s="123"/>
      <c r="P33" s="123"/>
      <c r="Q33" s="124"/>
      <c r="R33" s="124"/>
    </row>
    <row r="34" spans="1:18" ht="15" thickBot="1">
      <c r="A34" s="106"/>
      <c r="B34" s="106" t="s">
        <v>82</v>
      </c>
      <c r="C34" s="106"/>
      <c r="D34" s="106"/>
      <c r="E34" s="123"/>
      <c r="F34" s="123"/>
      <c r="G34" s="123"/>
      <c r="H34" s="123"/>
      <c r="I34" s="123"/>
      <c r="J34" s="123"/>
      <c r="K34" s="123">
        <v>126</v>
      </c>
      <c r="L34" s="123"/>
      <c r="M34" s="123"/>
      <c r="N34" s="123">
        <f t="shared" si="3"/>
        <v>126</v>
      </c>
      <c r="O34" s="123"/>
      <c r="P34" s="123"/>
      <c r="Q34" s="124"/>
      <c r="R34" s="124"/>
    </row>
    <row r="35" spans="1:18" ht="15" thickBot="1">
      <c r="A35" s="106"/>
      <c r="B35" s="106" t="s">
        <v>84</v>
      </c>
      <c r="C35" s="106"/>
      <c r="D35" s="106"/>
      <c r="E35" s="123"/>
      <c r="F35" s="123"/>
      <c r="G35" s="123"/>
      <c r="H35" s="123"/>
      <c r="I35" s="123"/>
      <c r="J35" s="123"/>
      <c r="K35" s="123">
        <f>SUM(H25)</f>
        <v>87</v>
      </c>
      <c r="L35" s="123"/>
      <c r="M35" s="123"/>
      <c r="N35" s="123">
        <f t="shared" si="3"/>
        <v>87</v>
      </c>
      <c r="O35" s="123"/>
      <c r="P35" s="123"/>
      <c r="Q35" s="124"/>
      <c r="R35" s="124"/>
    </row>
    <row r="36" spans="1:18" ht="15" thickBot="1">
      <c r="A36" s="106"/>
      <c r="B36" s="106" t="s">
        <v>107</v>
      </c>
      <c r="C36" s="106"/>
      <c r="D36" s="106"/>
      <c r="E36" s="123"/>
      <c r="F36" s="123"/>
      <c r="G36" s="123"/>
      <c r="H36" s="123"/>
      <c r="I36" s="123"/>
      <c r="J36" s="123"/>
      <c r="K36" s="123">
        <f>SUM(P26)</f>
        <v>120</v>
      </c>
      <c r="L36" s="123"/>
      <c r="M36" s="123"/>
      <c r="N36" s="123">
        <f t="shared" si="3"/>
        <v>120</v>
      </c>
      <c r="O36" s="123"/>
      <c r="P36" s="123"/>
      <c r="Q36" s="124"/>
      <c r="R36" s="124"/>
    </row>
    <row r="37" spans="1:18" ht="15" thickBot="1">
      <c r="A37" s="106"/>
      <c r="B37" s="106" t="s">
        <v>83</v>
      </c>
      <c r="C37" s="106"/>
      <c r="D37" s="106"/>
      <c r="E37" s="123">
        <f>SUM(E31:G36)</f>
        <v>2817</v>
      </c>
      <c r="F37" s="123"/>
      <c r="G37" s="123"/>
      <c r="H37" s="123">
        <f>SUM(H31:J36)</f>
        <v>1203</v>
      </c>
      <c r="I37" s="123"/>
      <c r="J37" s="123"/>
      <c r="K37" s="123">
        <f>SUM(K31:M36)</f>
        <v>645</v>
      </c>
      <c r="L37" s="123"/>
      <c r="M37" s="123"/>
      <c r="N37" s="123">
        <f>SUM(N31:P36)</f>
        <v>4665</v>
      </c>
      <c r="O37" s="123"/>
      <c r="P37" s="123"/>
      <c r="Q37" s="124"/>
      <c r="R37" s="124"/>
    </row>
    <row r="38" spans="1:18" ht="15" thickBot="1">
      <c r="A38" s="115" t="s">
        <v>114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22"/>
      <c r="R38" s="122"/>
    </row>
    <row r="39" spans="1:18" ht="17.25" customHeight="1" thickBot="1">
      <c r="A39" s="125" t="s">
        <v>96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</row>
    <row r="40" spans="1:18" ht="15" thickBot="1">
      <c r="A40" s="115" t="s">
        <v>136</v>
      </c>
      <c r="B40" s="115"/>
      <c r="C40" s="115"/>
      <c r="D40" s="115"/>
      <c r="E40" s="115"/>
      <c r="F40" s="115"/>
      <c r="G40" s="115"/>
      <c r="H40" s="126"/>
      <c r="I40" s="127"/>
      <c r="J40" s="127"/>
      <c r="K40" s="127"/>
      <c r="L40" s="127"/>
      <c r="M40" s="127"/>
      <c r="N40" s="127"/>
      <c r="O40" s="127"/>
      <c r="P40" s="127"/>
      <c r="Q40" s="128"/>
      <c r="R40" s="129"/>
    </row>
  </sheetData>
  <sheetProtection/>
  <mergeCells count="74">
    <mergeCell ref="E30:G30"/>
    <mergeCell ref="E33:G33"/>
    <mergeCell ref="A30:A37"/>
    <mergeCell ref="B30:D30"/>
    <mergeCell ref="B33:D33"/>
    <mergeCell ref="B34:D34"/>
    <mergeCell ref="B35:D35"/>
    <mergeCell ref="B36:D36"/>
    <mergeCell ref="B37:D37"/>
    <mergeCell ref="E34:G34"/>
    <mergeCell ref="E35:G35"/>
    <mergeCell ref="E36:G36"/>
    <mergeCell ref="E37:G37"/>
    <mergeCell ref="B31:D31"/>
    <mergeCell ref="B32:D32"/>
    <mergeCell ref="E31:G31"/>
    <mergeCell ref="E32:G32"/>
    <mergeCell ref="K37:M37"/>
    <mergeCell ref="H30:J30"/>
    <mergeCell ref="H31:J31"/>
    <mergeCell ref="H32:J32"/>
    <mergeCell ref="H33:J33"/>
    <mergeCell ref="H34:J34"/>
    <mergeCell ref="H35:J35"/>
    <mergeCell ref="Q31:R37"/>
    <mergeCell ref="H36:J36"/>
    <mergeCell ref="H37:J37"/>
    <mergeCell ref="K30:M30"/>
    <mergeCell ref="K31:M31"/>
    <mergeCell ref="K32:M32"/>
    <mergeCell ref="K33:M33"/>
    <mergeCell ref="K34:M34"/>
    <mergeCell ref="K35:M35"/>
    <mergeCell ref="K36:M36"/>
    <mergeCell ref="L3:N3"/>
    <mergeCell ref="N36:P36"/>
    <mergeCell ref="N37:P37"/>
    <mergeCell ref="Q30:R30"/>
    <mergeCell ref="N30:P30"/>
    <mergeCell ref="N31:P31"/>
    <mergeCell ref="N32:P32"/>
    <mergeCell ref="N33:P33"/>
    <mergeCell ref="N34:P34"/>
    <mergeCell ref="N35:P35"/>
    <mergeCell ref="L4:L5"/>
    <mergeCell ref="Q3:Q5"/>
    <mergeCell ref="G4:G5"/>
    <mergeCell ref="M4:M5"/>
    <mergeCell ref="N4:N5"/>
    <mergeCell ref="A1:R1"/>
    <mergeCell ref="A2:A5"/>
    <mergeCell ref="B2:B5"/>
    <mergeCell ref="C2:Q2"/>
    <mergeCell ref="R2:R5"/>
    <mergeCell ref="K4:K5"/>
    <mergeCell ref="C28:D28"/>
    <mergeCell ref="G28:H28"/>
    <mergeCell ref="E3:F3"/>
    <mergeCell ref="O3:P3"/>
    <mergeCell ref="E28:F28"/>
    <mergeCell ref="H4:H5"/>
    <mergeCell ref="E4:F4"/>
    <mergeCell ref="O4:O5"/>
    <mergeCell ref="I4:I5"/>
    <mergeCell ref="A39:R39"/>
    <mergeCell ref="O28:P28"/>
    <mergeCell ref="L28:N28"/>
    <mergeCell ref="P4:P5"/>
    <mergeCell ref="G3:H3"/>
    <mergeCell ref="C3:D3"/>
    <mergeCell ref="C4:D4"/>
    <mergeCell ref="I3:K3"/>
    <mergeCell ref="J4:J5"/>
    <mergeCell ref="I28:K28"/>
  </mergeCells>
  <printOptions horizontalCentered="1"/>
  <pageMargins left="0" right="0" top="0.3937007874015748" bottom="0.31496062992125984" header="0.1968503937007874" footer="0.078740157480314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9">
      <selection activeCell="H4" sqref="C1:H16384"/>
    </sheetView>
  </sheetViews>
  <sheetFormatPr defaultColWidth="9.00390625" defaultRowHeight="14.25"/>
  <cols>
    <col min="2" max="2" width="5.125" style="0" customWidth="1"/>
    <col min="3" max="8" width="2.625" style="0" customWidth="1"/>
    <col min="9" max="9" width="7.75390625" style="0" customWidth="1"/>
    <col min="10" max="10" width="7.25390625" style="0" customWidth="1"/>
    <col min="12" max="12" width="24.875" style="0" customWidth="1"/>
    <col min="13" max="13" width="6.50390625" style="0" customWidth="1"/>
    <col min="14" max="14" width="6.75390625" style="0" customWidth="1"/>
    <col min="15" max="15" width="7.00390625" style="0" customWidth="1"/>
    <col min="16" max="16" width="7.25390625" style="0" customWidth="1"/>
    <col min="17" max="17" width="5.625" style="0" customWidth="1"/>
    <col min="19" max="19" width="22.75390625" style="0" customWidth="1"/>
  </cols>
  <sheetData>
    <row r="1" spans="1:22" s="29" customFormat="1" ht="36" customHeight="1">
      <c r="A1" s="77" t="s">
        <v>137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s="29" customFormat="1" ht="20.25" customHeight="1">
      <c r="A2" s="79" t="s">
        <v>138</v>
      </c>
      <c r="B2" s="79" t="s">
        <v>139</v>
      </c>
      <c r="C2" s="80" t="s">
        <v>140</v>
      </c>
      <c r="D2" s="80"/>
      <c r="E2" s="80"/>
      <c r="F2" s="80"/>
      <c r="G2" s="80"/>
      <c r="H2" s="80"/>
      <c r="I2" s="81" t="s">
        <v>141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29" customFormat="1" ht="27" customHeight="1">
      <c r="A3" s="79"/>
      <c r="B3" s="79"/>
      <c r="C3" s="74" t="s">
        <v>142</v>
      </c>
      <c r="D3" s="74"/>
      <c r="E3" s="74"/>
      <c r="F3" s="74"/>
      <c r="G3" s="74" t="s">
        <v>143</v>
      </c>
      <c r="H3" s="74"/>
      <c r="I3" s="82" t="s">
        <v>144</v>
      </c>
      <c r="J3" s="82"/>
      <c r="K3" s="79"/>
      <c r="L3" s="79"/>
      <c r="M3" s="79"/>
      <c r="N3" s="79"/>
      <c r="O3" s="79"/>
      <c r="P3" s="74" t="s">
        <v>145</v>
      </c>
      <c r="Q3" s="74"/>
      <c r="R3" s="74"/>
      <c r="S3" s="74"/>
      <c r="T3" s="74"/>
      <c r="U3" s="74"/>
      <c r="V3" s="74"/>
    </row>
    <row r="4" spans="1:22" s="29" customFormat="1" ht="33" customHeight="1">
      <c r="A4" s="79"/>
      <c r="B4" s="79"/>
      <c r="C4" s="31" t="s">
        <v>146</v>
      </c>
      <c r="D4" s="32" t="s">
        <v>147</v>
      </c>
      <c r="E4" s="31" t="s">
        <v>146</v>
      </c>
      <c r="F4" s="32" t="s">
        <v>147</v>
      </c>
      <c r="G4" s="31" t="s">
        <v>146</v>
      </c>
      <c r="H4" s="32" t="s">
        <v>147</v>
      </c>
      <c r="I4" s="33" t="s">
        <v>147</v>
      </c>
      <c r="J4" s="33" t="s">
        <v>148</v>
      </c>
      <c r="K4" s="31" t="s">
        <v>146</v>
      </c>
      <c r="L4" s="34" t="s">
        <v>149</v>
      </c>
      <c r="M4" s="31" t="s">
        <v>150</v>
      </c>
      <c r="N4" s="31" t="s">
        <v>151</v>
      </c>
      <c r="O4" s="31" t="s">
        <v>152</v>
      </c>
      <c r="P4" s="31" t="s">
        <v>147</v>
      </c>
      <c r="Q4" s="33" t="s">
        <v>148</v>
      </c>
      <c r="R4" s="31" t="s">
        <v>153</v>
      </c>
      <c r="S4" s="31" t="s">
        <v>149</v>
      </c>
      <c r="T4" s="31" t="s">
        <v>150</v>
      </c>
      <c r="U4" s="31" t="s">
        <v>151</v>
      </c>
      <c r="V4" s="31" t="s">
        <v>152</v>
      </c>
    </row>
    <row r="5" spans="1:22" s="29" customFormat="1" ht="167.25" customHeight="1">
      <c r="A5" s="74" t="s">
        <v>154</v>
      </c>
      <c r="B5" s="35" t="s">
        <v>155</v>
      </c>
      <c r="C5" s="35"/>
      <c r="D5" s="35"/>
      <c r="E5" s="35"/>
      <c r="F5" s="35"/>
      <c r="G5" s="35"/>
      <c r="H5" s="35"/>
      <c r="I5" s="36">
        <v>196</v>
      </c>
      <c r="J5" s="36"/>
      <c r="K5" s="37" t="s">
        <v>156</v>
      </c>
      <c r="L5" s="38" t="s">
        <v>157</v>
      </c>
      <c r="M5" s="36">
        <v>196</v>
      </c>
      <c r="N5" s="36">
        <v>33</v>
      </c>
      <c r="O5" s="36" t="s">
        <v>158</v>
      </c>
      <c r="P5" s="36">
        <v>114</v>
      </c>
      <c r="Q5" s="36"/>
      <c r="R5" s="37" t="s">
        <v>159</v>
      </c>
      <c r="S5" s="38" t="s">
        <v>160</v>
      </c>
      <c r="T5" s="36">
        <v>114</v>
      </c>
      <c r="U5" s="36">
        <v>35</v>
      </c>
      <c r="V5" s="39" t="s">
        <v>161</v>
      </c>
    </row>
    <row r="6" spans="1:22" s="29" customFormat="1" ht="141.75" customHeight="1">
      <c r="A6" s="74"/>
      <c r="B6" s="35" t="s">
        <v>162</v>
      </c>
      <c r="C6" s="35"/>
      <c r="D6" s="35"/>
      <c r="E6" s="35"/>
      <c r="F6" s="35"/>
      <c r="G6" s="35"/>
      <c r="H6" s="35"/>
      <c r="I6" s="40">
        <v>311</v>
      </c>
      <c r="J6" s="40"/>
      <c r="K6" s="36" t="s">
        <v>163</v>
      </c>
      <c r="L6" s="34" t="s">
        <v>164</v>
      </c>
      <c r="M6" s="40">
        <v>311</v>
      </c>
      <c r="N6" s="31">
        <v>51</v>
      </c>
      <c r="O6" s="36" t="s">
        <v>165</v>
      </c>
      <c r="P6" s="31">
        <v>275</v>
      </c>
      <c r="Q6" s="31"/>
      <c r="R6" s="41" t="s">
        <v>166</v>
      </c>
      <c r="S6" s="41" t="s">
        <v>167</v>
      </c>
      <c r="T6" s="31">
        <v>275</v>
      </c>
      <c r="U6" s="31">
        <v>3</v>
      </c>
      <c r="V6" s="36" t="s">
        <v>168</v>
      </c>
    </row>
    <row r="7" spans="1:22" s="29" customFormat="1" ht="162.75" customHeight="1">
      <c r="A7" s="74"/>
      <c r="B7" s="35" t="s">
        <v>162</v>
      </c>
      <c r="C7" s="35"/>
      <c r="D7" s="35"/>
      <c r="E7" s="35"/>
      <c r="F7" s="35"/>
      <c r="G7" s="35"/>
      <c r="H7" s="35"/>
      <c r="I7" s="40">
        <v>166</v>
      </c>
      <c r="J7" s="36" t="s">
        <v>169</v>
      </c>
      <c r="K7" s="36" t="s">
        <v>170</v>
      </c>
      <c r="L7" s="34" t="s">
        <v>171</v>
      </c>
      <c r="M7" s="40">
        <v>166</v>
      </c>
      <c r="N7" s="31">
        <v>41</v>
      </c>
      <c r="O7" s="36" t="s">
        <v>165</v>
      </c>
      <c r="P7" s="31"/>
      <c r="Q7" s="31"/>
      <c r="R7" s="41"/>
      <c r="S7" s="41"/>
      <c r="T7" s="31"/>
      <c r="U7" s="31"/>
      <c r="V7" s="36"/>
    </row>
    <row r="8" spans="1:22" s="29" customFormat="1" ht="98.25" customHeight="1">
      <c r="A8" s="74" t="s">
        <v>172</v>
      </c>
      <c r="B8" s="35" t="s">
        <v>155</v>
      </c>
      <c r="C8" s="31"/>
      <c r="D8" s="32"/>
      <c r="E8" s="32"/>
      <c r="F8" s="32"/>
      <c r="G8" s="32"/>
      <c r="H8" s="32"/>
      <c r="I8" s="36">
        <v>323</v>
      </c>
      <c r="J8" s="36"/>
      <c r="K8" s="37" t="s">
        <v>156</v>
      </c>
      <c r="L8" s="39" t="s">
        <v>173</v>
      </c>
      <c r="M8" s="36">
        <v>323</v>
      </c>
      <c r="N8" s="36">
        <v>54</v>
      </c>
      <c r="O8" s="41" t="s">
        <v>174</v>
      </c>
      <c r="P8" s="36">
        <v>119</v>
      </c>
      <c r="Q8" s="36"/>
      <c r="R8" s="41" t="s">
        <v>159</v>
      </c>
      <c r="S8" s="41" t="s">
        <v>175</v>
      </c>
      <c r="T8" s="36">
        <v>119</v>
      </c>
      <c r="U8" s="31">
        <v>30</v>
      </c>
      <c r="V8" s="39" t="s">
        <v>176</v>
      </c>
    </row>
    <row r="9" spans="1:22" s="29" customFormat="1" ht="105" customHeight="1">
      <c r="A9" s="74"/>
      <c r="B9" s="35" t="s">
        <v>162</v>
      </c>
      <c r="C9" s="31"/>
      <c r="D9" s="32"/>
      <c r="E9" s="32"/>
      <c r="F9" s="32"/>
      <c r="G9" s="32"/>
      <c r="H9" s="32"/>
      <c r="I9" s="40">
        <v>358</v>
      </c>
      <c r="J9" s="40"/>
      <c r="K9" s="36" t="s">
        <v>163</v>
      </c>
      <c r="L9" s="39" t="s">
        <v>177</v>
      </c>
      <c r="M9" s="40">
        <v>358</v>
      </c>
      <c r="N9" s="36">
        <v>58</v>
      </c>
      <c r="O9" s="41"/>
      <c r="P9" s="36">
        <v>162</v>
      </c>
      <c r="Q9" s="36"/>
      <c r="R9" s="41" t="s">
        <v>166</v>
      </c>
      <c r="S9" s="41" t="s">
        <v>178</v>
      </c>
      <c r="T9" s="36">
        <v>162</v>
      </c>
      <c r="U9" s="36">
        <v>42</v>
      </c>
      <c r="V9" s="39" t="s">
        <v>179</v>
      </c>
    </row>
    <row r="10" spans="1:22" s="29" customFormat="1" ht="80.25" customHeight="1">
      <c r="A10" s="74"/>
      <c r="B10" s="35" t="s">
        <v>162</v>
      </c>
      <c r="C10" s="31"/>
      <c r="D10" s="32"/>
      <c r="E10" s="32"/>
      <c r="F10" s="32"/>
      <c r="G10" s="32"/>
      <c r="H10" s="32"/>
      <c r="I10" s="36">
        <v>189</v>
      </c>
      <c r="J10" s="36" t="s">
        <v>169</v>
      </c>
      <c r="K10" s="36" t="s">
        <v>170</v>
      </c>
      <c r="L10" s="39" t="s">
        <v>180</v>
      </c>
      <c r="M10" s="36">
        <v>189</v>
      </c>
      <c r="N10" s="36">
        <v>48</v>
      </c>
      <c r="O10" s="41" t="s">
        <v>181</v>
      </c>
      <c r="P10" s="36">
        <v>93</v>
      </c>
      <c r="Q10" s="36" t="s">
        <v>169</v>
      </c>
      <c r="R10" s="41" t="s">
        <v>182</v>
      </c>
      <c r="S10" s="41" t="s">
        <v>183</v>
      </c>
      <c r="T10" s="36">
        <v>93</v>
      </c>
      <c r="U10" s="36">
        <v>24</v>
      </c>
      <c r="V10" s="36" t="s">
        <v>184</v>
      </c>
    </row>
    <row r="11" spans="1:22" s="29" customFormat="1" ht="44.25" customHeight="1">
      <c r="A11" s="74" t="s">
        <v>185</v>
      </c>
      <c r="B11" s="35" t="s">
        <v>155</v>
      </c>
      <c r="C11" s="35"/>
      <c r="D11" s="35"/>
      <c r="E11" s="35"/>
      <c r="F11" s="35"/>
      <c r="G11" s="35"/>
      <c r="H11" s="35"/>
      <c r="I11" s="40">
        <v>28</v>
      </c>
      <c r="J11" s="40"/>
      <c r="K11" s="41" t="s">
        <v>186</v>
      </c>
      <c r="L11" s="39" t="s">
        <v>187</v>
      </c>
      <c r="M11" s="40">
        <v>28</v>
      </c>
      <c r="N11" s="36">
        <v>7</v>
      </c>
      <c r="O11" s="36"/>
      <c r="P11" s="36"/>
      <c r="Q11" s="36"/>
      <c r="R11" s="41"/>
      <c r="S11" s="41"/>
      <c r="T11" s="36"/>
      <c r="U11" s="36"/>
      <c r="V11" s="41"/>
    </row>
    <row r="12" spans="1:22" s="29" customFormat="1" ht="54.75" customHeight="1">
      <c r="A12" s="74"/>
      <c r="B12" s="35" t="s">
        <v>162</v>
      </c>
      <c r="C12" s="35"/>
      <c r="D12" s="35"/>
      <c r="E12" s="35"/>
      <c r="F12" s="35"/>
      <c r="G12" s="35"/>
      <c r="H12" s="35"/>
      <c r="I12" s="35">
        <v>66</v>
      </c>
      <c r="J12" s="35"/>
      <c r="K12" s="36" t="s">
        <v>188</v>
      </c>
      <c r="L12" s="39" t="s">
        <v>189</v>
      </c>
      <c r="M12" s="35">
        <v>66</v>
      </c>
      <c r="N12" s="36">
        <v>11</v>
      </c>
      <c r="O12" s="36"/>
      <c r="P12" s="36"/>
      <c r="Q12" s="36"/>
      <c r="R12" s="41"/>
      <c r="S12" s="41"/>
      <c r="T12" s="36"/>
      <c r="U12" s="36"/>
      <c r="V12" s="41"/>
    </row>
    <row r="13" spans="1:22" s="29" customFormat="1" ht="54.75" customHeight="1">
      <c r="A13" s="74" t="s">
        <v>190</v>
      </c>
      <c r="B13" s="35" t="s">
        <v>155</v>
      </c>
      <c r="C13" s="35"/>
      <c r="D13" s="35"/>
      <c r="E13" s="35"/>
      <c r="F13" s="35"/>
      <c r="G13" s="35"/>
      <c r="H13" s="35"/>
      <c r="I13" s="40"/>
      <c r="J13" s="40"/>
      <c r="K13" s="41"/>
      <c r="L13" s="34"/>
      <c r="M13" s="40"/>
      <c r="N13" s="31"/>
      <c r="O13" s="36"/>
      <c r="P13" s="40">
        <v>5</v>
      </c>
      <c r="Q13" s="40"/>
      <c r="R13" s="41" t="s">
        <v>191</v>
      </c>
      <c r="S13" s="34" t="s">
        <v>192</v>
      </c>
      <c r="T13" s="40">
        <v>5</v>
      </c>
      <c r="U13" s="31">
        <v>2</v>
      </c>
      <c r="V13" s="36" t="s">
        <v>193</v>
      </c>
    </row>
    <row r="14" spans="1:22" s="29" customFormat="1" ht="33" customHeight="1">
      <c r="A14" s="74"/>
      <c r="B14" s="35" t="s">
        <v>162</v>
      </c>
      <c r="C14" s="35"/>
      <c r="D14" s="35"/>
      <c r="E14" s="35"/>
      <c r="F14" s="35"/>
      <c r="G14" s="35"/>
      <c r="H14" s="35"/>
      <c r="I14" s="40"/>
      <c r="J14" s="40"/>
      <c r="K14" s="41"/>
      <c r="L14" s="39"/>
      <c r="M14" s="36"/>
      <c r="N14" s="36"/>
      <c r="O14" s="41"/>
      <c r="P14" s="36">
        <v>35</v>
      </c>
      <c r="Q14" s="36"/>
      <c r="R14" s="41" t="s">
        <v>194</v>
      </c>
      <c r="S14" s="41" t="s">
        <v>195</v>
      </c>
      <c r="T14" s="36">
        <v>35</v>
      </c>
      <c r="U14" s="36">
        <v>10</v>
      </c>
      <c r="V14" s="41" t="s">
        <v>196</v>
      </c>
    </row>
    <row r="15" spans="1:22" s="29" customFormat="1" ht="56.25" customHeight="1">
      <c r="A15" s="74" t="s">
        <v>197</v>
      </c>
      <c r="B15" s="35" t="s">
        <v>155</v>
      </c>
      <c r="C15" s="35"/>
      <c r="D15" s="35"/>
      <c r="E15" s="35"/>
      <c r="F15" s="35"/>
      <c r="G15" s="35"/>
      <c r="H15" s="35"/>
      <c r="I15" s="40">
        <v>73</v>
      </c>
      <c r="J15" s="40"/>
      <c r="K15" s="41" t="s">
        <v>186</v>
      </c>
      <c r="L15" s="39" t="s">
        <v>198</v>
      </c>
      <c r="M15" s="40">
        <v>73</v>
      </c>
      <c r="N15" s="36">
        <v>19</v>
      </c>
      <c r="O15" s="41" t="s">
        <v>199</v>
      </c>
      <c r="P15" s="36">
        <v>9</v>
      </c>
      <c r="Q15" s="36"/>
      <c r="R15" s="41" t="s">
        <v>191</v>
      </c>
      <c r="S15" s="41" t="s">
        <v>200</v>
      </c>
      <c r="T15" s="36">
        <v>9</v>
      </c>
      <c r="U15" s="36">
        <v>3</v>
      </c>
      <c r="V15" s="41" t="s">
        <v>201</v>
      </c>
    </row>
    <row r="16" spans="1:22" s="29" customFormat="1" ht="39.75" customHeight="1">
      <c r="A16" s="74"/>
      <c r="B16" s="35" t="s">
        <v>155</v>
      </c>
      <c r="C16" s="35"/>
      <c r="D16" s="35"/>
      <c r="E16" s="35"/>
      <c r="F16" s="35"/>
      <c r="G16" s="35"/>
      <c r="H16" s="35"/>
      <c r="I16" s="40">
        <v>42</v>
      </c>
      <c r="J16" s="36" t="s">
        <v>169</v>
      </c>
      <c r="K16" s="37" t="s">
        <v>156</v>
      </c>
      <c r="L16" s="39" t="s">
        <v>202</v>
      </c>
      <c r="M16" s="40">
        <v>42</v>
      </c>
      <c r="N16" s="36">
        <v>7</v>
      </c>
      <c r="O16" s="41"/>
      <c r="P16" s="36"/>
      <c r="Q16" s="36"/>
      <c r="R16" s="41"/>
      <c r="S16" s="41"/>
      <c r="T16" s="36"/>
      <c r="U16" s="36"/>
      <c r="V16" s="41"/>
    </row>
    <row r="17" spans="1:22" s="29" customFormat="1" ht="81.75" customHeight="1">
      <c r="A17" s="74"/>
      <c r="B17" s="35" t="s">
        <v>162</v>
      </c>
      <c r="C17" s="35"/>
      <c r="D17" s="35"/>
      <c r="E17" s="35"/>
      <c r="F17" s="35"/>
      <c r="G17" s="35"/>
      <c r="H17" s="35"/>
      <c r="I17" s="40">
        <v>269</v>
      </c>
      <c r="J17" s="40"/>
      <c r="K17" s="36" t="s">
        <v>188</v>
      </c>
      <c r="L17" s="39" t="s">
        <v>203</v>
      </c>
      <c r="M17" s="40">
        <v>269</v>
      </c>
      <c r="N17" s="36">
        <v>43</v>
      </c>
      <c r="O17" s="41" t="s">
        <v>204</v>
      </c>
      <c r="P17" s="36">
        <v>18</v>
      </c>
      <c r="Q17" s="36"/>
      <c r="R17" s="41" t="s">
        <v>194</v>
      </c>
      <c r="S17" s="41" t="s">
        <v>205</v>
      </c>
      <c r="T17" s="36">
        <v>18</v>
      </c>
      <c r="U17" s="36">
        <v>5</v>
      </c>
      <c r="V17" s="41" t="s">
        <v>206</v>
      </c>
    </row>
    <row r="18" spans="1:22" s="29" customFormat="1" ht="86.25" customHeight="1">
      <c r="A18" s="74" t="s">
        <v>207</v>
      </c>
      <c r="B18" s="35" t="s">
        <v>155</v>
      </c>
      <c r="C18" s="35"/>
      <c r="D18" s="35"/>
      <c r="E18" s="35"/>
      <c r="F18" s="35"/>
      <c r="G18" s="35"/>
      <c r="H18" s="35"/>
      <c r="I18" s="40">
        <v>206</v>
      </c>
      <c r="J18" s="40"/>
      <c r="K18" s="41" t="s">
        <v>186</v>
      </c>
      <c r="L18" s="39" t="s">
        <v>208</v>
      </c>
      <c r="M18" s="36">
        <v>206</v>
      </c>
      <c r="N18" s="36">
        <v>52</v>
      </c>
      <c r="O18" s="41" t="s">
        <v>209</v>
      </c>
      <c r="P18" s="36">
        <v>35</v>
      </c>
      <c r="Q18" s="36"/>
      <c r="R18" s="41" t="s">
        <v>210</v>
      </c>
      <c r="S18" s="41" t="s">
        <v>211</v>
      </c>
      <c r="T18" s="36">
        <v>35</v>
      </c>
      <c r="U18" s="36">
        <v>9</v>
      </c>
      <c r="V18" s="41" t="s">
        <v>212</v>
      </c>
    </row>
    <row r="19" spans="1:22" s="29" customFormat="1" ht="79.5" customHeight="1">
      <c r="A19" s="74"/>
      <c r="B19" s="35" t="s">
        <v>155</v>
      </c>
      <c r="C19" s="35"/>
      <c r="D19" s="35"/>
      <c r="E19" s="35"/>
      <c r="F19" s="35"/>
      <c r="G19" s="35"/>
      <c r="H19" s="35"/>
      <c r="I19" s="40">
        <v>97</v>
      </c>
      <c r="J19" s="36" t="s">
        <v>169</v>
      </c>
      <c r="K19" s="37" t="s">
        <v>156</v>
      </c>
      <c r="L19" s="39" t="s">
        <v>213</v>
      </c>
      <c r="M19" s="36">
        <v>97</v>
      </c>
      <c r="N19" s="36">
        <v>17</v>
      </c>
      <c r="O19" s="41" t="s">
        <v>214</v>
      </c>
      <c r="P19" s="36"/>
      <c r="Q19" s="36"/>
      <c r="R19" s="41"/>
      <c r="S19" s="41"/>
      <c r="T19" s="36"/>
      <c r="U19" s="36"/>
      <c r="V19" s="41"/>
    </row>
    <row r="20" spans="1:22" s="29" customFormat="1" ht="132" customHeight="1">
      <c r="A20" s="74"/>
      <c r="B20" s="35" t="s">
        <v>162</v>
      </c>
      <c r="C20" s="35"/>
      <c r="D20" s="35"/>
      <c r="E20" s="35"/>
      <c r="F20" s="35"/>
      <c r="G20" s="35"/>
      <c r="H20" s="35"/>
      <c r="I20" s="40">
        <v>440</v>
      </c>
      <c r="J20" s="40"/>
      <c r="K20" s="36" t="s">
        <v>188</v>
      </c>
      <c r="L20" s="39" t="s">
        <v>215</v>
      </c>
      <c r="M20" s="36">
        <v>440</v>
      </c>
      <c r="N20" s="36">
        <v>71</v>
      </c>
      <c r="O20" s="41"/>
      <c r="P20" s="36">
        <v>67</v>
      </c>
      <c r="Q20" s="36"/>
      <c r="R20" s="41" t="s">
        <v>166</v>
      </c>
      <c r="S20" s="41" t="s">
        <v>216</v>
      </c>
      <c r="T20" s="36">
        <v>67</v>
      </c>
      <c r="U20" s="36">
        <v>18</v>
      </c>
      <c r="V20" s="41" t="s">
        <v>217</v>
      </c>
    </row>
    <row r="21" spans="1:22" s="29" customFormat="1" ht="28.5" customHeight="1">
      <c r="A21" s="75" t="s">
        <v>218</v>
      </c>
      <c r="B21" s="35" t="s">
        <v>155</v>
      </c>
      <c r="C21" s="35"/>
      <c r="D21" s="35"/>
      <c r="E21" s="35"/>
      <c r="F21" s="35"/>
      <c r="G21" s="35"/>
      <c r="H21" s="35"/>
      <c r="I21" s="40"/>
      <c r="J21" s="40"/>
      <c r="K21" s="41"/>
      <c r="L21" s="39"/>
      <c r="M21" s="36"/>
      <c r="N21" s="36"/>
      <c r="O21" s="41"/>
      <c r="P21" s="36">
        <v>8</v>
      </c>
      <c r="Q21" s="36"/>
      <c r="R21" s="41" t="s">
        <v>191</v>
      </c>
      <c r="S21" s="41" t="s">
        <v>219</v>
      </c>
      <c r="T21" s="36">
        <v>8</v>
      </c>
      <c r="U21" s="36">
        <v>2</v>
      </c>
      <c r="V21" s="41"/>
    </row>
    <row r="22" spans="1:22" s="29" customFormat="1" ht="25.5" customHeight="1">
      <c r="A22" s="76"/>
      <c r="B22" s="35" t="s">
        <v>162</v>
      </c>
      <c r="C22" s="35"/>
      <c r="D22" s="35"/>
      <c r="E22" s="35"/>
      <c r="F22" s="35"/>
      <c r="G22" s="35"/>
      <c r="H22" s="35"/>
      <c r="I22" s="40"/>
      <c r="J22" s="40"/>
      <c r="K22" s="41"/>
      <c r="L22" s="39"/>
      <c r="M22" s="36"/>
      <c r="N22" s="36"/>
      <c r="O22" s="41"/>
      <c r="P22" s="36">
        <v>8</v>
      </c>
      <c r="Q22" s="36"/>
      <c r="R22" s="41" t="s">
        <v>166</v>
      </c>
      <c r="S22" s="41" t="s">
        <v>220</v>
      </c>
      <c r="T22" s="36">
        <v>8</v>
      </c>
      <c r="U22" s="30">
        <v>2</v>
      </c>
      <c r="V22" s="41"/>
    </row>
    <row r="23" spans="1:22" s="29" customFormat="1" ht="37.5" customHeight="1">
      <c r="A23" s="75" t="s">
        <v>221</v>
      </c>
      <c r="B23" s="35" t="s">
        <v>155</v>
      </c>
      <c r="C23" s="35"/>
      <c r="D23" s="35"/>
      <c r="E23" s="35"/>
      <c r="F23" s="35"/>
      <c r="G23" s="35"/>
      <c r="H23" s="35"/>
      <c r="I23" s="40"/>
      <c r="J23" s="40"/>
      <c r="K23" s="41"/>
      <c r="L23" s="39"/>
      <c r="M23" s="36"/>
      <c r="N23" s="36"/>
      <c r="O23" s="41"/>
      <c r="P23" s="36">
        <v>27</v>
      </c>
      <c r="Q23" s="36"/>
      <c r="R23" s="41" t="s">
        <v>210</v>
      </c>
      <c r="S23" s="41" t="s">
        <v>222</v>
      </c>
      <c r="T23" s="36">
        <v>27</v>
      </c>
      <c r="U23" s="36">
        <v>7</v>
      </c>
      <c r="V23" s="41"/>
    </row>
    <row r="24" spans="1:22" s="29" customFormat="1" ht="42.75" customHeight="1">
      <c r="A24" s="76"/>
      <c r="B24" s="35" t="s">
        <v>162</v>
      </c>
      <c r="C24" s="30"/>
      <c r="D24" s="30"/>
      <c r="E24" s="35"/>
      <c r="F24" s="35"/>
      <c r="G24" s="35"/>
      <c r="H24" s="35"/>
      <c r="I24" s="40"/>
      <c r="J24" s="40"/>
      <c r="K24" s="41"/>
      <c r="L24" s="34"/>
      <c r="M24" s="36"/>
      <c r="N24" s="31"/>
      <c r="O24" s="41"/>
      <c r="P24" s="36">
        <v>48</v>
      </c>
      <c r="Q24" s="36"/>
      <c r="R24" s="41" t="s">
        <v>166</v>
      </c>
      <c r="S24" s="39" t="s">
        <v>223</v>
      </c>
      <c r="T24" s="36">
        <v>48</v>
      </c>
      <c r="U24" s="30">
        <v>12</v>
      </c>
      <c r="V24" s="41"/>
    </row>
    <row r="25" spans="1:22" s="29" customFormat="1" ht="84" customHeight="1">
      <c r="A25" s="74" t="s">
        <v>224</v>
      </c>
      <c r="B25" s="35" t="s">
        <v>155</v>
      </c>
      <c r="C25" s="35"/>
      <c r="D25" s="35"/>
      <c r="E25" s="35"/>
      <c r="F25" s="35"/>
      <c r="G25" s="35"/>
      <c r="H25" s="35"/>
      <c r="I25" s="40"/>
      <c r="J25" s="40"/>
      <c r="K25" s="41"/>
      <c r="L25" s="39"/>
      <c r="M25" s="36"/>
      <c r="N25" s="36"/>
      <c r="O25" s="41"/>
      <c r="P25" s="36">
        <v>75</v>
      </c>
      <c r="Q25" s="36"/>
      <c r="R25" s="41" t="s">
        <v>191</v>
      </c>
      <c r="S25" s="41" t="s">
        <v>225</v>
      </c>
      <c r="T25" s="36">
        <v>75</v>
      </c>
      <c r="U25" s="36">
        <v>22</v>
      </c>
      <c r="V25" s="41" t="s">
        <v>226</v>
      </c>
    </row>
    <row r="26" spans="1:22" s="29" customFormat="1" ht="56.25" customHeight="1">
      <c r="A26" s="74"/>
      <c r="B26" s="35" t="s">
        <v>162</v>
      </c>
      <c r="C26" s="35"/>
      <c r="D26" s="35"/>
      <c r="E26" s="35"/>
      <c r="F26" s="35"/>
      <c r="G26" s="35"/>
      <c r="H26" s="35"/>
      <c r="I26" s="40"/>
      <c r="J26" s="40"/>
      <c r="K26" s="41"/>
      <c r="L26" s="39"/>
      <c r="M26" s="36"/>
      <c r="N26" s="36"/>
      <c r="O26" s="41"/>
      <c r="P26" s="36">
        <v>82</v>
      </c>
      <c r="Q26" s="36"/>
      <c r="R26" s="41" t="s">
        <v>191</v>
      </c>
      <c r="S26" s="41" t="s">
        <v>227</v>
      </c>
      <c r="T26" s="36">
        <v>82</v>
      </c>
      <c r="U26" s="36">
        <v>21</v>
      </c>
      <c r="V26" s="41" t="s">
        <v>228</v>
      </c>
    </row>
    <row r="27" spans="1:22" s="29" customFormat="1" ht="39" customHeight="1">
      <c r="A27" s="75" t="s">
        <v>229</v>
      </c>
      <c r="B27" s="35" t="s">
        <v>155</v>
      </c>
      <c r="C27" s="35"/>
      <c r="D27" s="35"/>
      <c r="E27" s="35"/>
      <c r="F27" s="35"/>
      <c r="G27" s="35"/>
      <c r="H27" s="35"/>
      <c r="I27" s="40"/>
      <c r="J27" s="40"/>
      <c r="K27" s="41"/>
      <c r="L27" s="39"/>
      <c r="M27" s="36"/>
      <c r="N27" s="36"/>
      <c r="O27" s="41"/>
      <c r="P27" s="42">
        <v>3</v>
      </c>
      <c r="Q27" s="36"/>
      <c r="R27" s="41" t="s">
        <v>191</v>
      </c>
      <c r="S27" s="38" t="s">
        <v>230</v>
      </c>
      <c r="T27" s="42">
        <v>3</v>
      </c>
      <c r="U27" s="36">
        <v>1</v>
      </c>
      <c r="V27" s="41" t="s">
        <v>230</v>
      </c>
    </row>
    <row r="28" spans="1:22" s="29" customFormat="1" ht="39" customHeight="1">
      <c r="A28" s="76"/>
      <c r="B28" s="35" t="s">
        <v>155</v>
      </c>
      <c r="C28" s="35"/>
      <c r="D28" s="35"/>
      <c r="E28" s="35"/>
      <c r="F28" s="35"/>
      <c r="G28" s="35"/>
      <c r="H28" s="35"/>
      <c r="I28" s="40"/>
      <c r="J28" s="40"/>
      <c r="K28" s="41"/>
      <c r="L28" s="39"/>
      <c r="M28" s="36"/>
      <c r="N28" s="36"/>
      <c r="O28" s="41"/>
      <c r="P28" s="42">
        <v>43</v>
      </c>
      <c r="Q28" s="36"/>
      <c r="R28" s="41" t="s">
        <v>194</v>
      </c>
      <c r="S28" s="38" t="s">
        <v>231</v>
      </c>
      <c r="T28" s="42">
        <v>43</v>
      </c>
      <c r="U28" s="36">
        <v>11</v>
      </c>
      <c r="V28" s="41" t="s">
        <v>232</v>
      </c>
    </row>
    <row r="29" spans="1:22" s="29" customFormat="1" ht="42" customHeight="1">
      <c r="A29" s="75" t="s">
        <v>233</v>
      </c>
      <c r="B29" s="35" t="s">
        <v>155</v>
      </c>
      <c r="C29" s="35"/>
      <c r="D29" s="35"/>
      <c r="E29" s="35"/>
      <c r="F29" s="35"/>
      <c r="G29" s="35"/>
      <c r="H29" s="35"/>
      <c r="I29" s="40"/>
      <c r="J29" s="40"/>
      <c r="K29" s="41"/>
      <c r="L29" s="39"/>
      <c r="M29" s="36"/>
      <c r="N29" s="36"/>
      <c r="O29" s="41"/>
      <c r="P29" s="36">
        <v>33</v>
      </c>
      <c r="Q29" s="36"/>
      <c r="R29" s="41" t="s">
        <v>234</v>
      </c>
      <c r="S29" s="41" t="s">
        <v>235</v>
      </c>
      <c r="T29" s="36">
        <v>33</v>
      </c>
      <c r="U29" s="36">
        <v>8</v>
      </c>
      <c r="V29" s="41" t="s">
        <v>236</v>
      </c>
    </row>
    <row r="30" spans="1:22" s="29" customFormat="1" ht="44.25" customHeight="1">
      <c r="A30" s="76"/>
      <c r="B30" s="35" t="s">
        <v>162</v>
      </c>
      <c r="C30" s="35"/>
      <c r="D30" s="35"/>
      <c r="E30" s="35"/>
      <c r="F30" s="35"/>
      <c r="G30" s="35"/>
      <c r="H30" s="35"/>
      <c r="I30" s="30"/>
      <c r="J30" s="30"/>
      <c r="K30" s="41"/>
      <c r="L30" s="43"/>
      <c r="M30" s="36"/>
      <c r="N30" s="36"/>
      <c r="O30" s="41"/>
      <c r="P30" s="36">
        <v>28</v>
      </c>
      <c r="Q30" s="36"/>
      <c r="R30" s="41" t="s">
        <v>166</v>
      </c>
      <c r="S30" s="41" t="s">
        <v>237</v>
      </c>
      <c r="T30" s="36">
        <v>28</v>
      </c>
      <c r="U30" s="36">
        <v>7</v>
      </c>
      <c r="V30" s="41"/>
    </row>
    <row r="31" spans="1:22" s="29" customFormat="1" ht="30.75" customHeight="1">
      <c r="A31" s="74" t="s">
        <v>238</v>
      </c>
      <c r="B31" s="35" t="s">
        <v>155</v>
      </c>
      <c r="C31" s="35"/>
      <c r="D31" s="35"/>
      <c r="E31" s="35"/>
      <c r="F31" s="35"/>
      <c r="G31" s="35"/>
      <c r="H31" s="35"/>
      <c r="I31" s="40"/>
      <c r="J31" s="40"/>
      <c r="K31" s="41"/>
      <c r="L31" s="39"/>
      <c r="M31" s="36"/>
      <c r="N31" s="36"/>
      <c r="O31" s="41"/>
      <c r="P31" s="36">
        <v>8</v>
      </c>
      <c r="Q31" s="36"/>
      <c r="R31" s="41" t="s">
        <v>191</v>
      </c>
      <c r="S31" s="41" t="s">
        <v>239</v>
      </c>
      <c r="T31" s="36">
        <v>8</v>
      </c>
      <c r="U31" s="36">
        <v>2</v>
      </c>
      <c r="V31" s="41"/>
    </row>
    <row r="32" spans="1:22" s="29" customFormat="1" ht="45.75" customHeight="1">
      <c r="A32" s="74"/>
      <c r="B32" s="35" t="s">
        <v>162</v>
      </c>
      <c r="C32" s="35"/>
      <c r="D32" s="35"/>
      <c r="E32" s="35"/>
      <c r="F32" s="35"/>
      <c r="G32" s="35"/>
      <c r="H32" s="35"/>
      <c r="I32" s="40"/>
      <c r="J32" s="40"/>
      <c r="K32" s="41"/>
      <c r="L32" s="39"/>
      <c r="M32" s="36"/>
      <c r="N32" s="36"/>
      <c r="O32" s="41"/>
      <c r="P32" s="36">
        <v>24</v>
      </c>
      <c r="Q32" s="36"/>
      <c r="R32" s="41" t="s">
        <v>194</v>
      </c>
      <c r="S32" s="41" t="s">
        <v>240</v>
      </c>
      <c r="T32" s="36">
        <v>24</v>
      </c>
      <c r="U32" s="36">
        <v>7</v>
      </c>
      <c r="V32" s="41" t="s">
        <v>241</v>
      </c>
    </row>
    <row r="33" spans="1:22" s="29" customFormat="1" ht="39" customHeight="1">
      <c r="A33" s="74" t="s">
        <v>242</v>
      </c>
      <c r="B33" s="35" t="s">
        <v>155</v>
      </c>
      <c r="C33" s="35"/>
      <c r="D33" s="35"/>
      <c r="E33" s="35"/>
      <c r="F33" s="35"/>
      <c r="G33" s="35"/>
      <c r="H33" s="35"/>
      <c r="I33" s="40"/>
      <c r="J33" s="40"/>
      <c r="K33" s="41"/>
      <c r="L33" s="39"/>
      <c r="M33" s="36"/>
      <c r="N33" s="36"/>
      <c r="O33" s="41"/>
      <c r="P33" s="36">
        <v>3</v>
      </c>
      <c r="Q33" s="36"/>
      <c r="R33" s="41" t="s">
        <v>191</v>
      </c>
      <c r="S33" s="41" t="s">
        <v>243</v>
      </c>
      <c r="T33" s="36">
        <v>3</v>
      </c>
      <c r="U33" s="36">
        <v>1</v>
      </c>
      <c r="V33" s="41" t="s">
        <v>243</v>
      </c>
    </row>
    <row r="34" spans="1:22" s="29" customFormat="1" ht="45.75" customHeight="1">
      <c r="A34" s="74"/>
      <c r="B34" s="35" t="s">
        <v>162</v>
      </c>
      <c r="C34" s="35"/>
      <c r="D34" s="35"/>
      <c r="E34" s="35"/>
      <c r="F34" s="35"/>
      <c r="G34" s="35"/>
      <c r="H34" s="35"/>
      <c r="I34" s="40"/>
      <c r="J34" s="40"/>
      <c r="K34" s="41"/>
      <c r="L34" s="39"/>
      <c r="M34" s="36"/>
      <c r="N34" s="36"/>
      <c r="O34" s="41"/>
      <c r="P34" s="36">
        <v>1</v>
      </c>
      <c r="Q34" s="36"/>
      <c r="R34" s="41" t="s">
        <v>194</v>
      </c>
      <c r="S34" s="41" t="s">
        <v>244</v>
      </c>
      <c r="T34" s="36">
        <v>1</v>
      </c>
      <c r="U34" s="36">
        <v>1</v>
      </c>
      <c r="V34" s="41" t="s">
        <v>244</v>
      </c>
    </row>
    <row r="35" spans="1:22" s="29" customFormat="1" ht="24" customHeight="1">
      <c r="A35" s="74" t="s">
        <v>245</v>
      </c>
      <c r="B35" s="35" t="s">
        <v>155</v>
      </c>
      <c r="C35" s="35"/>
      <c r="D35" s="44"/>
      <c r="E35" s="35"/>
      <c r="F35" s="35"/>
      <c r="G35" s="35"/>
      <c r="H35" s="35"/>
      <c r="I35" s="40"/>
      <c r="J35" s="40"/>
      <c r="K35" s="41"/>
      <c r="L35" s="39"/>
      <c r="M35" s="36"/>
      <c r="N35" s="36"/>
      <c r="O35" s="41"/>
      <c r="P35" s="36">
        <v>15</v>
      </c>
      <c r="Q35" s="36"/>
      <c r="R35" s="41" t="s">
        <v>191</v>
      </c>
      <c r="S35" s="41" t="s">
        <v>246</v>
      </c>
      <c r="T35" s="36">
        <v>15</v>
      </c>
      <c r="U35" s="36">
        <v>4</v>
      </c>
      <c r="V35" s="41" t="s">
        <v>247</v>
      </c>
    </row>
    <row r="36" spans="1:22" s="29" customFormat="1" ht="33" customHeight="1">
      <c r="A36" s="74"/>
      <c r="B36" s="35" t="s">
        <v>162</v>
      </c>
      <c r="C36" s="35"/>
      <c r="D36" s="35"/>
      <c r="E36" s="35"/>
      <c r="F36" s="35"/>
      <c r="G36" s="35"/>
      <c r="H36" s="35"/>
      <c r="I36" s="40"/>
      <c r="J36" s="40"/>
      <c r="K36" s="41"/>
      <c r="L36" s="39"/>
      <c r="M36" s="36"/>
      <c r="N36" s="36"/>
      <c r="O36" s="41"/>
      <c r="P36" s="36">
        <v>30</v>
      </c>
      <c r="Q36" s="36"/>
      <c r="R36" s="41" t="s">
        <v>194</v>
      </c>
      <c r="S36" s="41" t="s">
        <v>248</v>
      </c>
      <c r="T36" s="36">
        <v>30</v>
      </c>
      <c r="U36" s="36">
        <v>8</v>
      </c>
      <c r="V36" s="41" t="s">
        <v>249</v>
      </c>
    </row>
    <row r="37" spans="1:22" s="29" customFormat="1" ht="123" customHeight="1">
      <c r="A37" s="74" t="s">
        <v>250</v>
      </c>
      <c r="B37" s="35" t="s">
        <v>155</v>
      </c>
      <c r="C37" s="35"/>
      <c r="D37" s="35"/>
      <c r="E37" s="35"/>
      <c r="F37" s="35"/>
      <c r="G37" s="35"/>
      <c r="H37" s="35"/>
      <c r="I37" s="45"/>
      <c r="J37" s="45"/>
      <c r="K37" s="41"/>
      <c r="L37" s="39"/>
      <c r="M37" s="36"/>
      <c r="N37" s="36"/>
      <c r="O37" s="41"/>
      <c r="P37" s="31">
        <v>39</v>
      </c>
      <c r="Q37" s="31"/>
      <c r="R37" s="41" t="s">
        <v>159</v>
      </c>
      <c r="S37" s="46" t="s">
        <v>251</v>
      </c>
      <c r="T37" s="31">
        <v>39</v>
      </c>
      <c r="U37" s="31">
        <v>16</v>
      </c>
      <c r="V37" s="46" t="s">
        <v>252</v>
      </c>
    </row>
    <row r="38" spans="1:22" s="29" customFormat="1" ht="53.25" customHeight="1">
      <c r="A38" s="74"/>
      <c r="B38" s="35" t="s">
        <v>162</v>
      </c>
      <c r="C38" s="35"/>
      <c r="D38" s="35"/>
      <c r="E38" s="35"/>
      <c r="F38" s="35"/>
      <c r="G38" s="35"/>
      <c r="H38" s="35"/>
      <c r="I38" s="45"/>
      <c r="J38" s="45"/>
      <c r="K38" s="41"/>
      <c r="L38" s="39"/>
      <c r="M38" s="36"/>
      <c r="N38" s="36"/>
      <c r="O38" s="41"/>
      <c r="P38" s="36">
        <v>57</v>
      </c>
      <c r="Q38" s="36"/>
      <c r="R38" s="41" t="s">
        <v>194</v>
      </c>
      <c r="S38" s="41" t="s">
        <v>253</v>
      </c>
      <c r="T38" s="36">
        <v>57</v>
      </c>
      <c r="U38" s="36">
        <v>16</v>
      </c>
      <c r="V38" s="41" t="s">
        <v>254</v>
      </c>
    </row>
    <row r="39" spans="1:22" s="29" customFormat="1" ht="50.25" customHeight="1">
      <c r="A39" s="74" t="s">
        <v>255</v>
      </c>
      <c r="B39" s="35" t="s">
        <v>155</v>
      </c>
      <c r="C39" s="74"/>
      <c r="D39" s="31"/>
      <c r="E39" s="31"/>
      <c r="F39" s="31"/>
      <c r="G39" s="31"/>
      <c r="H39" s="31"/>
      <c r="I39" s="45"/>
      <c r="J39" s="45"/>
      <c r="K39" s="41"/>
      <c r="L39" s="39"/>
      <c r="M39" s="36"/>
      <c r="N39" s="36"/>
      <c r="O39" s="41"/>
      <c r="P39" s="36">
        <v>34</v>
      </c>
      <c r="Q39" s="36"/>
      <c r="R39" s="41" t="s">
        <v>191</v>
      </c>
      <c r="S39" s="41" t="s">
        <v>256</v>
      </c>
      <c r="T39" s="36">
        <v>34</v>
      </c>
      <c r="U39" s="36">
        <v>10</v>
      </c>
      <c r="V39" s="41" t="s">
        <v>257</v>
      </c>
    </row>
    <row r="40" spans="1:22" s="29" customFormat="1" ht="42.75" customHeight="1">
      <c r="A40" s="74"/>
      <c r="B40" s="35" t="s">
        <v>162</v>
      </c>
      <c r="C40" s="74"/>
      <c r="D40" s="31"/>
      <c r="E40" s="31"/>
      <c r="F40" s="31"/>
      <c r="G40" s="31"/>
      <c r="H40" s="31"/>
      <c r="I40" s="45"/>
      <c r="J40" s="45"/>
      <c r="K40" s="41"/>
      <c r="L40" s="39"/>
      <c r="M40" s="36"/>
      <c r="N40" s="36"/>
      <c r="O40" s="41"/>
      <c r="P40" s="36">
        <v>47</v>
      </c>
      <c r="Q40" s="36"/>
      <c r="R40" s="41" t="s">
        <v>166</v>
      </c>
      <c r="S40" s="41" t="s">
        <v>258</v>
      </c>
      <c r="T40" s="36">
        <v>47</v>
      </c>
      <c r="U40" s="36">
        <v>12</v>
      </c>
      <c r="V40" s="41" t="s">
        <v>259</v>
      </c>
    </row>
    <row r="41" spans="1:22" s="29" customFormat="1" ht="18.75" customHeight="1">
      <c r="A41" s="30" t="s">
        <v>260</v>
      </c>
      <c r="B41" s="30"/>
      <c r="C41" s="30"/>
      <c r="D41" s="30">
        <f>SUM(D5:D40)</f>
        <v>0</v>
      </c>
      <c r="E41" s="30"/>
      <c r="F41" s="30">
        <f>SUM(F5:F40)</f>
        <v>0</v>
      </c>
      <c r="G41" s="30"/>
      <c r="H41" s="30">
        <f>SUM(H5:H40)</f>
        <v>0</v>
      </c>
      <c r="I41" s="30">
        <f>SUM(I5:I40)</f>
        <v>2764</v>
      </c>
      <c r="J41" s="30"/>
      <c r="K41" s="30"/>
      <c r="L41" s="30"/>
      <c r="M41" s="30">
        <f>SUM(M5:M40)</f>
        <v>2764</v>
      </c>
      <c r="N41" s="30">
        <f>SUM(N5:N40)</f>
        <v>512</v>
      </c>
      <c r="O41" s="30">
        <f>SUM(O5:O40)</f>
        <v>0</v>
      </c>
      <c r="P41" s="30">
        <f>SUM(P5:P40)</f>
        <v>1545</v>
      </c>
      <c r="Q41" s="30"/>
      <c r="R41" s="30">
        <f>SUM(R5:R40)</f>
        <v>0</v>
      </c>
      <c r="S41" s="30">
        <f>SUM(S5:S40)</f>
        <v>0</v>
      </c>
      <c r="T41" s="30">
        <f>SUM(T5:T40)</f>
        <v>1545</v>
      </c>
      <c r="U41" s="30">
        <f>SUM(U5:U40)</f>
        <v>351</v>
      </c>
      <c r="V41" s="46"/>
    </row>
    <row r="42" spans="1:22" s="29" customFormat="1" ht="14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8"/>
      <c r="L42" s="49"/>
      <c r="M42" s="50"/>
      <c r="N42" s="50"/>
      <c r="O42" s="48"/>
      <c r="P42" s="50"/>
      <c r="Q42" s="50"/>
      <c r="R42" s="48"/>
      <c r="S42" s="48"/>
      <c r="T42" s="50"/>
      <c r="U42" s="50"/>
      <c r="V42" s="48"/>
    </row>
  </sheetData>
  <sheetProtection/>
  <mergeCells count="26">
    <mergeCell ref="A1:V1"/>
    <mergeCell ref="A2:A4"/>
    <mergeCell ref="B2:B4"/>
    <mergeCell ref="C2:H2"/>
    <mergeCell ref="I2:V2"/>
    <mergeCell ref="C3:F3"/>
    <mergeCell ref="G3:H3"/>
    <mergeCell ref="I3:O3"/>
    <mergeCell ref="P3:V3"/>
    <mergeCell ref="A31:A32"/>
    <mergeCell ref="A5:A7"/>
    <mergeCell ref="A8:A10"/>
    <mergeCell ref="A11:A12"/>
    <mergeCell ref="A13:A14"/>
    <mergeCell ref="A15:A17"/>
    <mergeCell ref="A18:A20"/>
    <mergeCell ref="A33:A34"/>
    <mergeCell ref="A35:A36"/>
    <mergeCell ref="A37:A38"/>
    <mergeCell ref="A39:A40"/>
    <mergeCell ref="C39:C40"/>
    <mergeCell ref="A21:A22"/>
    <mergeCell ref="A23:A24"/>
    <mergeCell ref="A25:A26"/>
    <mergeCell ref="A27:A28"/>
    <mergeCell ref="A29:A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2015-06-08T02:39:30Z</cp:lastPrinted>
  <dcterms:created xsi:type="dcterms:W3CDTF">2015-05-08T01:54:33Z</dcterms:created>
  <dcterms:modified xsi:type="dcterms:W3CDTF">2015-06-18T10:44:49Z</dcterms:modified>
  <cp:category/>
  <cp:version/>
  <cp:contentType/>
  <cp:contentStatus/>
</cp:coreProperties>
</file>